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5480" windowHeight="11640"/>
  </bookViews>
  <sheets>
    <sheet name="4 квартал" sheetId="4" r:id="rId1"/>
    <sheet name="приложение 2" sheetId="5" r:id="rId2"/>
    <sheet name="трасферты" sheetId="6" r:id="rId3"/>
  </sheets>
  <definedNames>
    <definedName name="_xlnm.Print_Area" localSheetId="0">'4 квартал'!$A$1:$L$349</definedName>
  </definedNames>
  <calcPr calcId="125725"/>
</workbook>
</file>

<file path=xl/calcChain.xml><?xml version="1.0" encoding="utf-8"?>
<calcChain xmlns="http://schemas.openxmlformats.org/spreadsheetml/2006/main">
  <c r="K313" i="4"/>
  <c r="K310"/>
  <c r="I313"/>
  <c r="I310"/>
  <c r="G313"/>
  <c r="G310"/>
  <c r="E313"/>
  <c r="E310"/>
  <c r="G77" l="1"/>
  <c r="E77"/>
  <c r="H21" i="6"/>
  <c r="G21"/>
  <c r="G32"/>
  <c r="G37"/>
  <c r="G36"/>
  <c r="F26"/>
  <c r="K309" i="4" l="1"/>
  <c r="I309"/>
  <c r="K207"/>
  <c r="I207"/>
  <c r="G207"/>
  <c r="E207"/>
  <c r="G309" l="1"/>
  <c r="E309"/>
  <c r="K77"/>
  <c r="I77"/>
  <c r="K124" l="1"/>
  <c r="I124"/>
  <c r="I123" s="1"/>
  <c r="G124"/>
  <c r="G123" s="1"/>
  <c r="E124"/>
  <c r="E123" s="1"/>
  <c r="I341" l="1"/>
  <c r="I340" s="1"/>
  <c r="G341"/>
  <c r="K284"/>
  <c r="G284"/>
  <c r="E174"/>
  <c r="G138"/>
  <c r="K303" l="1"/>
  <c r="I303"/>
  <c r="E303"/>
  <c r="K296"/>
  <c r="I296"/>
  <c r="G296"/>
  <c r="E296"/>
  <c r="E290" l="1"/>
  <c r="G290"/>
  <c r="I290"/>
  <c r="K290"/>
  <c r="E138"/>
  <c r="E17"/>
  <c r="F27" i="6"/>
  <c r="F62" s="1"/>
  <c r="F17"/>
  <c r="F21"/>
  <c r="F16"/>
  <c r="F63" l="1"/>
  <c r="K341" i="4"/>
  <c r="E341"/>
  <c r="G348" l="1"/>
  <c r="K348" l="1"/>
  <c r="I348"/>
  <c r="E348"/>
  <c r="I8" i="6" l="1"/>
  <c r="B13" i="5"/>
  <c r="C13"/>
  <c r="F13"/>
  <c r="K118" i="4" l="1"/>
  <c r="I118"/>
  <c r="G118"/>
  <c r="E317"/>
  <c r="J62" i="6"/>
  <c r="I62"/>
  <c r="H16"/>
  <c r="G16"/>
  <c r="K272" i="4" l="1"/>
  <c r="E272"/>
  <c r="G248"/>
  <c r="E248"/>
  <c r="E247" s="1"/>
  <c r="K242"/>
  <c r="I242"/>
  <c r="G242"/>
  <c r="E242"/>
  <c r="E241" s="1"/>
  <c r="K218"/>
  <c r="G218"/>
  <c r="E218"/>
  <c r="E217" s="1"/>
  <c r="E112"/>
  <c r="E111" s="1"/>
  <c r="K88"/>
  <c r="I88"/>
  <c r="G88"/>
  <c r="E88"/>
  <c r="E94"/>
  <c r="E93" s="1"/>
  <c r="E65"/>
  <c r="E64" s="1"/>
  <c r="K59"/>
  <c r="I59"/>
  <c r="G59"/>
  <c r="E59"/>
  <c r="E53"/>
  <c r="K340"/>
  <c r="G340"/>
  <c r="J27" i="6"/>
  <c r="I27"/>
  <c r="I16"/>
  <c r="H27"/>
  <c r="J17"/>
  <c r="I17"/>
  <c r="H17"/>
  <c r="E13" i="5"/>
  <c r="G13" s="1"/>
  <c r="G17"/>
  <c r="G14"/>
  <c r="D17"/>
  <c r="D14"/>
  <c r="G27" i="6" l="1"/>
  <c r="H62"/>
  <c r="E87" i="4"/>
  <c r="D13" i="5"/>
  <c r="I63" i="6"/>
  <c r="J63"/>
  <c r="G17"/>
  <c r="G26" s="1"/>
  <c r="K174" i="4"/>
  <c r="I174"/>
  <c r="K100"/>
  <c r="I100"/>
  <c r="G100"/>
  <c r="G62" i="6" l="1"/>
  <c r="N8"/>
  <c r="I173" i="4"/>
  <c r="K173"/>
  <c r="G174" l="1"/>
  <c r="G346" s="1"/>
  <c r="E224" l="1"/>
  <c r="E223" s="1"/>
  <c r="G183"/>
  <c r="I266"/>
  <c r="G201"/>
  <c r="E344"/>
  <c r="K335"/>
  <c r="K334" s="1"/>
  <c r="I335"/>
  <c r="I334" s="1"/>
  <c r="G334"/>
  <c r="K329"/>
  <c r="I329"/>
  <c r="G329"/>
  <c r="E329"/>
  <c r="E328" s="1"/>
  <c r="E323"/>
  <c r="E322" s="1"/>
  <c r="G317"/>
  <c r="E284"/>
  <c r="K278"/>
  <c r="I278"/>
  <c r="E278"/>
  <c r="E277" s="1"/>
  <c r="K266"/>
  <c r="G266"/>
  <c r="E266"/>
  <c r="E265" s="1"/>
  <c r="K260"/>
  <c r="I260"/>
  <c r="G260"/>
  <c r="E260"/>
  <c r="E259" s="1"/>
  <c r="K259"/>
  <c r="K254"/>
  <c r="G254"/>
  <c r="K236"/>
  <c r="I236"/>
  <c r="E236"/>
  <c r="E235" s="1"/>
  <c r="E230"/>
  <c r="E229" s="1"/>
  <c r="K201"/>
  <c r="I201"/>
  <c r="K195"/>
  <c r="I195"/>
  <c r="G195"/>
  <c r="G189"/>
  <c r="E189"/>
  <c r="E188" s="1"/>
  <c r="E183"/>
  <c r="E173"/>
  <c r="G173"/>
  <c r="E168"/>
  <c r="K162"/>
  <c r="E162"/>
  <c r="E161" s="1"/>
  <c r="E156"/>
  <c r="E155" s="1"/>
  <c r="E150"/>
  <c r="E144"/>
  <c r="E143" s="1"/>
  <c r="E106"/>
  <c r="K41"/>
  <c r="I41"/>
  <c r="G41"/>
  <c r="E41"/>
  <c r="K23"/>
  <c r="K76" s="1"/>
  <c r="I23"/>
  <c r="I76" s="1"/>
  <c r="G23"/>
  <c r="E23"/>
  <c r="G76" l="1"/>
  <c r="K206"/>
  <c r="E182"/>
  <c r="E206"/>
  <c r="I206"/>
  <c r="G206"/>
  <c r="G345" s="1"/>
  <c r="I346"/>
  <c r="E340" l="1"/>
  <c r="E47" l="1"/>
  <c r="E76" s="1"/>
  <c r="E346" l="1"/>
  <c r="H63" i="6" l="1"/>
  <c r="G63" s="1"/>
  <c r="G349" i="4"/>
  <c r="K349"/>
  <c r="E349"/>
  <c r="E345" s="1"/>
  <c r="I349" l="1"/>
  <c r="I345" s="1"/>
  <c r="K346"/>
  <c r="K345" s="1"/>
  <c r="K123"/>
</calcChain>
</file>

<file path=xl/sharedStrings.xml><?xml version="1.0" encoding="utf-8"?>
<sst xmlns="http://schemas.openxmlformats.org/spreadsheetml/2006/main" count="2451" uniqueCount="257">
  <si>
    <t>Значение целевого индикатора</t>
  </si>
  <si>
    <t>план (года)</t>
  </si>
  <si>
    <t>факт (за отчетный период)</t>
  </si>
  <si>
    <t>За отчетный год</t>
  </si>
  <si>
    <t>план</t>
  </si>
  <si>
    <t>факт</t>
  </si>
  <si>
    <t>кол-во</t>
  </si>
  <si>
    <t>в том числе за отчетный квартал</t>
  </si>
  <si>
    <t>Наименование мероприятия</t>
  </si>
  <si>
    <t>ИНФОРМАЦИЯ</t>
  </si>
  <si>
    <t>Сумма затрат, в том числе:</t>
  </si>
  <si>
    <t>областной бюджет</t>
  </si>
  <si>
    <t>федеральный бюджет</t>
  </si>
  <si>
    <t>местные бюджеты</t>
  </si>
  <si>
    <t>внебюджетные источники</t>
  </si>
  <si>
    <t>х</t>
  </si>
  <si>
    <t>%, чел., учр.</t>
  </si>
  <si>
    <t>Цель: создание социально-экономических, организационных условий для повышения качества жизни граждан пожилого возраста, степени их социальной защищенности, содействие их активному участию в жизни общества</t>
  </si>
  <si>
    <t>Задача 1. Принятие мер, направленных на укрепление социальной защищенности граждан пожилого возраста</t>
  </si>
  <si>
    <t>МСР</t>
  </si>
  <si>
    <t>МК</t>
  </si>
  <si>
    <t>Итого затрат на решение задачи 1, в том числе</t>
  </si>
  <si>
    <t>Доля граждан пожилого возраста, занимающихся физической культурой</t>
  </si>
  <si>
    <t>Доля ветеранов войны, охваченных санаторно-оздоровительными услугами в рамках Программы</t>
  </si>
  <si>
    <t>Охват ветеранов войны санаторно-оздоровительными услугами в рамках Программы</t>
  </si>
  <si>
    <t>50 чел.</t>
  </si>
  <si>
    <t>ДФКиС</t>
  </si>
  <si>
    <t>Итого затрат на решение задачи 2, в том числе</t>
  </si>
  <si>
    <t>хх</t>
  </si>
  <si>
    <t>Итого затрат на решение задачи 3, в том числе</t>
  </si>
  <si>
    <t>Итого затрат на решение задачи 4, в том числе</t>
  </si>
  <si>
    <t>Доля граждан пожилого возраста, проживающих в государственных учреждениях стационарного социального обслуживания, которым улучшены социально-бытовые условия проживания</t>
  </si>
  <si>
    <t>Количество граждан пожилого возраста, проживающих в государственных учреждениях стационарного социального обслуживания, которым улучшены социально-бытовые условия проживания</t>
  </si>
  <si>
    <t>Количество ветеранов войны и труда, проживающих в государственных учреждениях стационарного социального обслуживания в номерах повышенной комфортности</t>
  </si>
  <si>
    <t>Доля социальных работников, обслуживающих граждан пожилого возраста на дому, обеспеченных специальной одеждой, обувью и инвентарем</t>
  </si>
  <si>
    <t>Количество социальных работников, обслуживающих граждан пожилого возраста на дому, обеспеченных специальной одеждой, обувью и инвентарем</t>
  </si>
  <si>
    <t>Доля граждан пожилого возраста, вовлеченных в мероприятия по поддержанию их социальной активности и адаптации</t>
  </si>
  <si>
    <t>Количество граждан пожилого возраста, вовлеченных в мероприятия по поддержанию их социальной активности и адаптации</t>
  </si>
  <si>
    <t>МТЗиТР</t>
  </si>
  <si>
    <t>Итого затрат на решение задачи 5, в том числе</t>
  </si>
  <si>
    <t>-</t>
  </si>
  <si>
    <t>Задача 2. Содействие укрепелению здоровья граждан пожилого возраста</t>
  </si>
  <si>
    <t>Задача 3. Оптимизация среды жизнедеятельности граждан пожилого возраста</t>
  </si>
  <si>
    <t>Задача 4. Совершенствование социального обслуживания граждан пожилого возраста (в том числе проживающих в сельской местности)</t>
  </si>
  <si>
    <t>Задача 5. Поддержание жизненной активности граждан пожилого возраста, содействие их социальной адаптации и упрочнению социальных связей</t>
  </si>
  <si>
    <t>Итого затрат по программе, в том числе:</t>
  </si>
  <si>
    <t>Итого затрат на решение задачи 6, в том числе:</t>
  </si>
  <si>
    <t>о ходе реализации долгосрочной целевой программы "Повышение качества жизни граждан пожилого возраста                                                                                                                                                                        в Новосибирской области на 2012-2016 годы"</t>
  </si>
  <si>
    <t>1.1 Проведение мониторинга социально-экономического положения граждан пожилого возраста и наиболее востребованных социальных услуг, выявление пожилых людей, нуждающихся в социальной поддержке и социальном обслуживании (мероприятий)</t>
  </si>
  <si>
    <t>1.6 Привлечение населения к участию в волонтерском движении  (волонтеров)</t>
  </si>
  <si>
    <t>1.7 Оказание адресной социальной помощи на организацию поездок участников войны к местам боев и детей погибших участников Великой Отечественной войны к местам захоронения, а также семьям участников войны, умерших до 12 июня 1990 г., в установке надгробных памятников  (чел.)</t>
  </si>
  <si>
    <t>1.8 Оказание единовременной материальной помощи инвалидам и ветеранам войны, вдовам погибших участников войны на улучшение социально-бытовых условий (косметический ремонт квартир, ремонт кровли, полов, печей, сантехнического оборудования и др.) (чел.)</t>
  </si>
  <si>
    <t>1.10 Приобретение удостоверений "Ветеран труда Новосибирской области"</t>
  </si>
  <si>
    <t>2.2 Проведение областной спартакиады граждан пожилого возраста  (мероприятие)</t>
  </si>
  <si>
    <t>2.3 Проведение агитационного лыжного перехода (мероприятие)</t>
  </si>
  <si>
    <t>2.4 Проведение декады физкультуры и спорта для граждан пожилого возраста (мероприятие)</t>
  </si>
  <si>
    <t>2.5 Приобретение комплектов спортивного инвентаря, оборудования и тренажеров для укомплектования залов лечебной физкультуры в государственных учреждениях стационарного социального обслуживания (комплектов)</t>
  </si>
  <si>
    <t>3.1 Предоставление межбюджетных трансфертов для проведения работ по ремонту и обустройству зданий и помещений учреждений социального обслуживания населения муниципальных районов в целях повышения качества социального обслуживания граждан пожилого возраста (чел.)</t>
  </si>
  <si>
    <t>3.2 Осуществление мер, направленных на улучшение условий проживания ветеранов войны и труда в государственных учреждениях стационарного социального обслуживания (количество мест)</t>
  </si>
  <si>
    <t>3.3 Проведение работ по ремонту жилых корпусов, коммуникаций, благоустройству территорий в государственных учреждениях стационарного социального обслуживания в целях повышения качества социального обслуживания граждан пожилого возраста (количество мест)</t>
  </si>
  <si>
    <t>3.4 Ремонт и реконструкция помещений пищеблоков, обеденных залов государственных учреждений стационарного социального обслуживания   (пищеблоки, обед. залы)</t>
  </si>
  <si>
    <t>3.5 Приобретение технологического кухонного, холодильного оборудования для государственных учреждений стационарного социального обслуживания  (пищеблоки)</t>
  </si>
  <si>
    <t>3.6 Приобретение оборудования и мебели для повышения качества жизни и оказания социальных услуг в государственных учреждениях стационарного социального обслуживания (чел.)</t>
  </si>
  <si>
    <t>4.3  Предоставление межбюджетных трансфертов для обеспечения велосипедами социальных работников, осуществляющих социальное обслуживание граждан пожилого возраста на дому в сельских населенных пунктах  (чел.)</t>
  </si>
  <si>
    <t>4.4  Открытие экспериментального кризисного отделения для социальной поддержки граждан пожилого возраста при возникновении конфликтов в семье (чел.)</t>
  </si>
  <si>
    <t>4.5  Открытие экспериментального полустационарного отделения для граждан пожилого возраста, нуждающихся в социальной поддержке  (чел.)</t>
  </si>
  <si>
    <t>5.4 Обучение граждан пожилого возраста навыкам пользования персональным компьютером и сетью Интернет (чел.)</t>
  </si>
  <si>
    <t>5.5 Создание компьютерных мест для организации обучения граждан пожилого возраста навыкам пользования персональным компьютером и сетью Интернет в государственных учреждениях стационарного социального обслуживания       (место)</t>
  </si>
  <si>
    <t xml:space="preserve">5.6 Финансовая поддержка социально ориентированных  ветеранских общественных организаций, в том числе:                                общественных организаций, объединяющих ветеранов войны и труда, ветеранов Вооруженных Сил, ветеранов боевых действий, членов семей военнослужащих, погибших в локальных войнах, участников ликвидации аварии на Чернобыльской АЭС </t>
  </si>
  <si>
    <t>5.10 Проведение учреждениями культуры мероприятий, посвященных Дню пожилых людей  (количество декад)</t>
  </si>
  <si>
    <t>5.12 Проведение вечера встречи поколений граждан пожилого возраста "Мы трудились, приближая Победу (мероприятий)</t>
  </si>
  <si>
    <t>5.14 Проведение областной акции "Вдовы России" (акция)</t>
  </si>
  <si>
    <t>5.16 Организация торжественных приемов Губернатором Новосибирской области Героев Советского Союза, Героев России, Героев Социалистического Труда, полных кавалеров орденов Славы и Трудовой Славы, ветеранов войны и активистов ветеранского движения, ветеранов администрации области (мероприятия)</t>
  </si>
  <si>
    <t>5.17 Поздравление ветеранов войны, проживающих в государственных учреждениях стационарного социального обслуживания (чел.)</t>
  </si>
  <si>
    <t>6.2 Подготовка и проведение регионального конкурса на звание "Лучший социальный работник" (мероприятие)</t>
  </si>
  <si>
    <t>6.4 Разработка программ для граждан пожилого возраста: "Здоровье и быт граждан третьего возраста"; "Активное долголетие"; "Семейная академия" на базе ГАУ СО НСО НОГЦ (программа)</t>
  </si>
  <si>
    <t>Источник финансирования программы</t>
  </si>
  <si>
    <t>% выполнения плана</t>
  </si>
  <si>
    <t>план (годовой)</t>
  </si>
  <si>
    <t>с начала реализации программы</t>
  </si>
  <si>
    <t>отчетный год</t>
  </si>
  <si>
    <t>Объемы и источники финансирования, тыс. руб.</t>
  </si>
  <si>
    <t>Примечания</t>
  </si>
  <si>
    <t>ПРИЛОЖЕНИЕ № 2</t>
  </si>
  <si>
    <t>к годовому отчету о реализации</t>
  </si>
  <si>
    <t>долгосрочной целевой программы "Повышение качества жизни граждан пожилого возраста в Новосибирской области на 2012 - 2016 годы"</t>
  </si>
  <si>
    <t>1.9 Укомплектование средствами реабилитации и ухода пункта проката для граждан пожилого возраста   (средств)</t>
  </si>
  <si>
    <t>Доля инвалидов, ветеранов войны и вдов погибших (умерших) участников войны, которым улучшены социально-бытовые условия проживания, от их общего количества</t>
  </si>
  <si>
    <t>Количество инвалидов, ветеранов войны и вдов погибших (умерших)  участников войны, которым улучшены социально-бытовые условия проживания</t>
  </si>
  <si>
    <t>Охват социальным обслуживанием в соответствии с требованиями национальных стандартов вновь выявленных граждан пожилого возраста, нуждающихся в социальном обслуживании в рамках Программы</t>
  </si>
  <si>
    <t>Доля ветеранов труда, охваченных санаторно-оздоровительными услугами в рамках Программы</t>
  </si>
  <si>
    <t>Доля ветеранов войны и труда, проживающих в государственных учреждениях стационарного социального обслуживания в номерах повышенной комфортности, от общего количества ветеранов войны и труда, проживающих в этих учреждениях</t>
  </si>
  <si>
    <t>Доля государственных учреждений стационарного социального обслуживания, оснащенных оборудованием и мебелью в рамках Программы</t>
  </si>
  <si>
    <t>Количество государственных учреждений стационарного социального обслуживания, оснащенных оборудованием и мебелью в рамках Программы</t>
  </si>
  <si>
    <t xml:space="preserve">Доля муниципальных учреждений социального обслуживания, в которых в рамках Программы улучшены условия для предоставления социальных услуг и социальногог обслуживания граждан пожилого возраста </t>
  </si>
  <si>
    <t xml:space="preserve">Количество муниципальных учреждений социального обслуживания, в которых в рамках Программы улучшены условия для предоставления социальных услуг и социальногог обслуживания граждан пожилого возраста </t>
  </si>
  <si>
    <t>Количество граждан пожилого возраста, получивших в рамках Программы социальные услуги в экспериментальных отделениях социального обслуживания граждан пожилого возраста</t>
  </si>
  <si>
    <t>Охват граждан пожилого возраста в рамках Программы обучением по профессиям, востребованным на рынке труда</t>
  </si>
  <si>
    <t>Охват граждан пожилого возраста обучением художественным промыслам и ремеслам для реализации самозанятости в рамках Программы</t>
  </si>
  <si>
    <t xml:space="preserve">Количество граждан пожилого возраста, обученных современным информационным технологиям и навыкам пользования персональным компьютером в рамках Программы </t>
  </si>
  <si>
    <t>№ п/п</t>
  </si>
  <si>
    <t>Количе-ство</t>
  </si>
  <si>
    <t>Всего</t>
  </si>
  <si>
    <t>ОБ</t>
  </si>
  <si>
    <t>МБ</t>
  </si>
  <si>
    <t>ВБ</t>
  </si>
  <si>
    <t>Предоставление межбюджетных трансфертов для проведения работ по ремонту и обустройству зданий и помещений    учреждений социального обслуживания населения муниципальных</t>
  </si>
  <si>
    <t>районов в целях повышения качества социального обслуживания граждан пожилого возраста</t>
  </si>
  <si>
    <t>коли-чество учрежде-ний</t>
  </si>
  <si>
    <t>100,0-1340</t>
  </si>
  <si>
    <t xml:space="preserve">Колыванский           </t>
  </si>
  <si>
    <t xml:space="preserve">Коченевский           </t>
  </si>
  <si>
    <t xml:space="preserve">Ордынский             </t>
  </si>
  <si>
    <t xml:space="preserve">Черепановский         </t>
  </si>
  <si>
    <t xml:space="preserve">Чистоозерный          </t>
  </si>
  <si>
    <t xml:space="preserve">Итого по задаче 3:    </t>
  </si>
  <si>
    <t>Предоставление межбюджетных трансфертов для приобретения автомобилей, оборудования и комплектующих частей для автомобилей, в целях организации мобильных бригад при комплексных центрах социального обслуживания населения для оказания неотложных социальных и медико-социальных услуг гражданам пожилого возраста</t>
  </si>
  <si>
    <t xml:space="preserve">Чановский             </t>
  </si>
  <si>
    <t xml:space="preserve">Предоставление межбюджетных трансфертов для обеспечения специальной одеждой, обувью и инвентарем социальных работников муниципальных учреждений социального обслуживания, обслуживающих граждан пожилого возраста на дому    </t>
  </si>
  <si>
    <t>район, город</t>
  </si>
  <si>
    <t xml:space="preserve">Баганский             </t>
  </si>
  <si>
    <t xml:space="preserve">Барабинский           </t>
  </si>
  <si>
    <t xml:space="preserve">Болотнинский          </t>
  </si>
  <si>
    <t xml:space="preserve">Венгеровский          </t>
  </si>
  <si>
    <t xml:space="preserve">Доволенский           </t>
  </si>
  <si>
    <t xml:space="preserve">Здвинский             </t>
  </si>
  <si>
    <t xml:space="preserve">Искитимский           </t>
  </si>
  <si>
    <t xml:space="preserve">Карасукский           </t>
  </si>
  <si>
    <t xml:space="preserve">Каргатский            </t>
  </si>
  <si>
    <t xml:space="preserve">Кочковский            </t>
  </si>
  <si>
    <t xml:space="preserve">Краснозерский         </t>
  </si>
  <si>
    <t xml:space="preserve">Куйбышевский          </t>
  </si>
  <si>
    <t xml:space="preserve">Купинский             </t>
  </si>
  <si>
    <t xml:space="preserve">Кыштовский            </t>
  </si>
  <si>
    <t xml:space="preserve">Маслянинский          </t>
  </si>
  <si>
    <t xml:space="preserve">Мошковский            </t>
  </si>
  <si>
    <t xml:space="preserve">Новосибирский         </t>
  </si>
  <si>
    <t xml:space="preserve">Северный              </t>
  </si>
  <si>
    <t xml:space="preserve">Сузунский             </t>
  </si>
  <si>
    <t xml:space="preserve">Татарский             </t>
  </si>
  <si>
    <t xml:space="preserve">Тогучинский           </t>
  </si>
  <si>
    <t xml:space="preserve">Убинский              </t>
  </si>
  <si>
    <t xml:space="preserve">Усть-Таркский         </t>
  </si>
  <si>
    <t xml:space="preserve">Чулымский             </t>
  </si>
  <si>
    <t xml:space="preserve">г. Бердск             </t>
  </si>
  <si>
    <t xml:space="preserve">г. Искитим            </t>
  </si>
  <si>
    <t xml:space="preserve">г. Обь                </t>
  </si>
  <si>
    <t>коли-чество вело-сипе-дов</t>
  </si>
  <si>
    <t xml:space="preserve">Итого по задаче 4:    </t>
  </si>
  <si>
    <t xml:space="preserve">район,  город </t>
  </si>
  <si>
    <t>7,0 - 20</t>
  </si>
  <si>
    <t xml:space="preserve">р.п. Кольцово         </t>
  </si>
  <si>
    <t xml:space="preserve">Итого по задаче 5:    </t>
  </si>
  <si>
    <t>Предоставление межбюджетных трансфертов для обеспечения велосипедами социальных работников, осуществляющих социальное обслуживание граждан пожилого возраста в сельских населенных пунктах на дому</t>
  </si>
  <si>
    <t>Стои-мость за единицу</t>
  </si>
  <si>
    <t>Единица изме-рения</t>
  </si>
  <si>
    <t>Осуществление мер, направленных на проведение социально значимых мероприятий и мероприятий, посвященных памятным датам в истории России: День Победы, День защитника Отечества, День памяти и скорби, День узника, Дни памяти жертв политических репрессий, жертв радиационных катастроф и др.</t>
  </si>
  <si>
    <t>СВЕДЕНИЯ</t>
  </si>
  <si>
    <t>1.2 Подготовка ежегодной аналитической записки о социальном положении граждан пожилого возраста в Новосибирской области (шт.)</t>
  </si>
  <si>
    <t>Охват ветеранов труда санаторно-оздоровительными услугами в рамках Программы</t>
  </si>
  <si>
    <t>5.8 Оказание финансовой помощи Новосибирской Епархии Русской Православной Церкви на проведение ежегодной духовно-просветительской благотворительной акции Поезд памяти"  (мероприятие)</t>
  </si>
  <si>
    <t>5.9 Оказание финансовой помощи Новосибирской Епархии Русской Православной Церкви на завершение общестроительных работ Епархиального Дома Милосердия  (мероприятие)</t>
  </si>
  <si>
    <t>Задача 6. Содействие повышению профессионального уровня специалистов социальных служб</t>
  </si>
  <si>
    <t>5.18 Осуществление мер, направленных на проведение социально значимых мероприятий и мероприятий посвященных памятным датам в истории России и Новосибирской области (мероприятия)</t>
  </si>
  <si>
    <t>4.1  Предоставление межбюджетных трансфертов для приобретения автомобилей, оборудования и комплектующих частей для автомобилнй,  в целях организации мобильных бригад при комплексных центрах социального обслуживания населения для оказания неотложных социальных и медико-социальных услуг гражданам пожилого возраста   (автомобиль)</t>
  </si>
  <si>
    <t>653 чел.</t>
  </si>
  <si>
    <t>Количество социальных работников, обученных новым технологиям работы в рамках Программы</t>
  </si>
  <si>
    <t>100,0-300,0</t>
  </si>
  <si>
    <t>6.3 Тиражирование методических материалов по различным проблемам граждан пожилого возраста (экз.)</t>
  </si>
  <si>
    <t xml:space="preserve">6.1 Организация обучения персонала учреждений  социального обслуживания новым технологиям работы (чел.)       </t>
  </si>
  <si>
    <t>2.7 Областной фестиваль ветеранов спорта "За здоровый образ жизни", посвященный Всероссийскому Дню физкультурника (мероприятие)</t>
  </si>
  <si>
    <t>8,0-12,0</t>
  </si>
  <si>
    <t>5.7 Оказание финансовой помощи Новосибирской Епархии Русской Православной Церкви на проведение ежегодной духовно-просветительской благотворительной акции корабля-церкви "Андрей Первозванный"  (мероприятие)</t>
  </si>
  <si>
    <t>ф</t>
  </si>
  <si>
    <t>Освоено средств</t>
  </si>
  <si>
    <t>авто-мобили</t>
  </si>
  <si>
    <t>Оказание более 2000 человек, проживающих в отдаленных населенных пунктах Новосибирской области, медицинской, консультационной и адресной натуральной помощи, услуг священнослужителей.</t>
  </si>
  <si>
    <t>Оказание более 1500 граждан, проживающих в отдаленных населенных пунктах Новосибирской области, медицинской (обследование узкими специалистами), консультационной, адресной натуральной помощи.</t>
  </si>
  <si>
    <t>Создание условий для повышения доступности услуг священнослужителей населению.</t>
  </si>
  <si>
    <t>Организация встречи более 100 труженников тыла, чествование ветеранов труда военных лет.</t>
  </si>
  <si>
    <t>Обучение формам и методам профилактики заболеваний граждан пожилого возраста в домашних условиях, овладение навыками оказания само- и взаимопомощи 2000 гражданами пожилого возраста, получающими услуги в учреждениях стационарного социального обслуживания.</t>
  </si>
  <si>
    <t>Анализ социального положения граждан пожилого возраста, уточнение мероприятий по улучшению качества их жизни.</t>
  </si>
  <si>
    <t xml:space="preserve"> о финансировании долгосрочной целевой программы Нвоосибирской области по итогам 2013 года</t>
  </si>
  <si>
    <t xml:space="preserve">Отклонение 4073,86 тыс. руб. связано с уменьшением педельных объмов финансирования на основании писем МФиНП НСО, а также отклонением платежных поручений в декабре 2013 года федеральным управлением казначейства НСО. </t>
  </si>
  <si>
    <t>В рамках реализации мероприятий программы мунмципальными районами затрачены на их проведение средства местного бюджета в сумме 452,5 тыс. руб., в том числе на проведение социально значимых мероприятий 443,9 тыс. руб., на приобретение специальной одежды 8,6 тыс. руб.</t>
  </si>
  <si>
    <t>Создание условий для предоставления социальных услуг и социального обслуживания в соответствии с требованиями национальных стандартов для 47 человек в7 учреждениях.</t>
  </si>
  <si>
    <t xml:space="preserve">Создание условий проживания повышенной комфортности для 50 ветеранов войны и труда в 2 учреждениях социального обслуживания </t>
  </si>
  <si>
    <t>Повышение качества жизни, оказания социальных услуг и улучшение социально-бытовых условий проживания 653граждан пожилого возраста в 4 учреждениях.</t>
  </si>
  <si>
    <t>Чествование не менее 100 ветеранов войны, проживающих в учреждениях социального обслуживания.</t>
  </si>
  <si>
    <t>,</t>
  </si>
  <si>
    <t>450 чел.</t>
  </si>
  <si>
    <t>30 чел.</t>
  </si>
  <si>
    <t>Обучение 225 граждан пожилого возраста навыкам пользования компьютером и сетью Интернет.</t>
  </si>
  <si>
    <t>стоимость тыс. руб.</t>
  </si>
  <si>
    <t>Основные результаты и причины отклонений фактического значения от планового за отчетный период</t>
  </si>
  <si>
    <t>2.6 Организация оздоровления ветеранов войны и труда (чел.)</t>
  </si>
  <si>
    <t xml:space="preserve">3 учр. </t>
  </si>
  <si>
    <t>План по ОБ</t>
  </si>
  <si>
    <t xml:space="preserve">Всего по межбюджетным трансфертам:    </t>
  </si>
  <si>
    <t xml:space="preserve">Отклонение 4073,86 тыс. руб. связано с уменьшением предельных объмов финансирования на основании писем МФиНП НСО, а также отклонением платежных поручений в декабре 2013 года федеральным управлением казначейства НСО. </t>
  </si>
  <si>
    <t>В рамках реализации мероприятий программы мунмципальными районами затрачены на их проведение внебюджетные средства  в сумме 145,18 тыс. руб., в том числе на проведение социально значимых мероприятий 141,88 тыс. руб., на приобретение специальной одежды 3,3 тыс. руб.</t>
  </si>
  <si>
    <t>Оказание материальной помощи 40 -  вдовам погибших участников войны.</t>
  </si>
  <si>
    <t>5.20 Организация мероприятий в рамках развития социального туризма и активного отдыха граждан пожилого возраста с привлечением волонтеров</t>
  </si>
  <si>
    <t>5.21 Организация подписки на газеты для ветеранов войны, труда и военной службы</t>
  </si>
  <si>
    <t>5.22 Организация мероприятий по поздравлению ветеранов и общественных организаций с юбилейными, социально значимыми и памятными датами</t>
  </si>
  <si>
    <t>1.11 Оказание единовременной материальной помощи ветеранам войны на приобретение жилья</t>
  </si>
  <si>
    <t>1.3 Создание коллекции периодических справочно-информационных материалов для развития информационно-ресурсного центра на базе областной библиотеки для незрячих и слабовидящих</t>
  </si>
  <si>
    <t>1.5 Приобретение комплектов специальной аппаратуры для создания мобильных мультмедийных центров для работы с гражданами пожилого возраста</t>
  </si>
  <si>
    <t>за I полугодие 2014 года</t>
  </si>
  <si>
    <t>отклонение от фактического показателя вызвано заключением дополнительного соглашения к контракту о переносе сроков оплаты  на III квартал 2014 года</t>
  </si>
  <si>
    <t>104 чел.</t>
  </si>
  <si>
    <t>Увеличение численности волонтеров в целях улучшения социального обслуживания граждан пожилого возраста.</t>
  </si>
  <si>
    <t>Обеспечение средствами реабилитации и ухода граждан пожилого возраста</t>
  </si>
  <si>
    <t>Отклонение показателя связано с внесением изменений в закон Новосибирской области "Об областном бюджете Новосибирской области на 2014 год и плановый период 2015 и 2016 годов" от 16.05.2014 № 436-оз</t>
  </si>
  <si>
    <t>386 чел.</t>
  </si>
  <si>
    <t>Участие более 500 граждан пожилого возраста в соревнованиях по 8 видам спорта</t>
  </si>
  <si>
    <t>5 учр.</t>
  </si>
  <si>
    <t>Приобретение 2 автомобилей, оборудования и комплектующих частей для автомобилей, для организации работы мобильных бригад по социальному обслуживанию граждан пожилого возраста, проживающих в отдаленных малонаселенных пунктах.</t>
  </si>
  <si>
    <t>В связи с внесением изменений в Закон Новосибирской области от 10.12.2013 № 401-оз "Об областном  бюджете Новосибирской области на 2014 год и плановый период 2015 и 2016 годов" предельные объемы финансирования  по данному мероприятию сокращены</t>
  </si>
  <si>
    <t>В мероприятиях по поддержанию социальной активности и адаптации граждан пожилого возраста приняло участие   чел. Отклонение вызвано повышением активности граждан.</t>
  </si>
  <si>
    <t xml:space="preserve">Увеличение доли инвалидов, ветеранов войны и вдов погибших (умерших) участников войны, которым улучшены социально-бытовые условия </t>
  </si>
  <si>
    <t>115 чел.</t>
  </si>
  <si>
    <t>Улучшение социально-бытовых условий проживания  инвалидов, ветеранов войны  и вдов погибших участников войны.</t>
  </si>
  <si>
    <t>Обеспечение основания для реализации права на меры социальной поддержки 14000 ветеранам труда Новосибирской области. Превышение количественного показателя вызвано снижением стоимости поставщиком</t>
  </si>
  <si>
    <t>25 чел.</t>
  </si>
  <si>
    <t>192 чел.</t>
  </si>
  <si>
    <t xml:space="preserve">Обеспечение соблюдения санитарно-эпидемиологических требований по хранению продуктов питания и приготовлению пищи в 4 пищеблоках. </t>
  </si>
  <si>
    <t>16 чел.</t>
  </si>
  <si>
    <t>Чествование 53 Героев Советского Союза, Героев Социалистического Труда, Героев России, полных кавалеров орденов Славы и Трудовой Славы и 115 ветеранов войны и ветеранского движения. Отклонение плановых показателей связано с переносом финансирования с 1 на 2 квартал 2014 года.</t>
  </si>
  <si>
    <t>Обеспечение участия не менее 200 граждан пожилого возраста в выездных мероприятиях</t>
  </si>
  <si>
    <t>Отклонение от плановых показателей связано с уменьшением стоимости единицы</t>
  </si>
  <si>
    <t>об освоении межбюджетных трансфертов в рамках реализации мероприятий долгосрочной целевой программы "Повышение качества жизни граждан пожилого возраста в Новосибирской области на 2012-2016 годы" в 2014 году</t>
  </si>
  <si>
    <t xml:space="preserve"> 6 учрежд. </t>
  </si>
  <si>
    <t>Болотнинский</t>
  </si>
  <si>
    <t>550,00-800,00</t>
  </si>
  <si>
    <t xml:space="preserve">Преимущестенно поездки осуществлялись по территории РФ. Недоиспользование средств вызвано возвратом по причине закрытия счетов заявителей. Мероприятия способствовали увековечиванию памяти 35 участников войны, позволили 27 гражданам посетить могилы своих отцов. Отклонение от плановых показателей вызвано возвратом по причине неправильного указания заявителем лицевого счета. 
</t>
  </si>
  <si>
    <t>6 учр.</t>
  </si>
  <si>
    <t>Отклонение от плановых показателей вызвано снижением стоимости оборудования, мебели.</t>
  </si>
  <si>
    <t xml:space="preserve"> </t>
  </si>
  <si>
    <t>Выявление проблем граждан пожилого возраста, их социально-экономических потребностей, в том числе в обслуживании на дому. Кредиторская задолженность за 2013 год - 305,00 тыс. руб.                        В отчетном квартале отклонение от плановых показателей связано с переносом финансирования на 3 квартал 2014 года.</t>
  </si>
  <si>
    <t>Оплата кредиторской задолженности за 2013 год</t>
  </si>
  <si>
    <t>Ежегодное увеличение доли граждан  пожилого возраста, занимающихся физической культурой.</t>
  </si>
  <si>
    <t>Участие в лыжном переходе приняли 20 граждан пожилого возраста  в целях пропаганды здорового образа жизни</t>
  </si>
  <si>
    <t xml:space="preserve">Созданы условия для укрепления здоровья 60-70 человек </t>
  </si>
  <si>
    <t>Отклонение показателя вызвано снижением стоимости приобретаемой мебели в результате проведения конкурсных процедур</t>
  </si>
  <si>
    <t>Улучшение социально-бытовых условий проживания 653 граждан пожилого возраста в 4 учреждениях.</t>
  </si>
  <si>
    <t>Оплата кредиторской задолженности за 2013 год. Услуги банка в размере 2,82 тыс.руб. оплачены за счет п. 1.8</t>
  </si>
  <si>
    <t xml:space="preserve">В соответствии с изменениями в закон Новосибирской области "Об областном бюджете Новосибирской области на 2014 год и плановый период 2015 и 2016 годов" увеличено финансирование по данному пункту - оплата кредиторской задолженности за 2013 год, </t>
  </si>
  <si>
    <t>Оплата кредиторской задолженности за 2013 год.</t>
  </si>
  <si>
    <t>Финансовая поддержка 8 социально ориентированных общественных организаций, уставная деятельность которых направлена на защиту прав и законных интересов граждан пожилого возраста, в целях активизации их детельности. Отклонение показателя связано с средним объемом запрашиваемой помощи общественными организациями, размер которого позволил увеличить количество получателей субсидий</t>
  </si>
  <si>
    <t>В связи с внесением изменений в Закон Новосибирской области от 10.12.2013 № 401-оз "Об областном  бюджете Новосибирской области на 2014 год и плановый период 2015 и 2016 годов" предельные объемы финансирования  по данному мероприятию увеличены на 131,0 тыс.рублей, не реализованы во 2 квартале в связи превышением остатков субсидий на лицевом счете организации 5 % от годового ПФХД</t>
  </si>
  <si>
    <t>Отклонение от плановых показателей вызвано снижением стоимости смет на проведение ремонтных работ, представленных заявителями.                                           Оплачены услуги банка в размере 2,82 тыс.руб. по п. 1.11.</t>
  </si>
  <si>
    <t>Обеспечение санаторно-оздоровительным отдыхом ветеранов войны и труда, оплата кредиторской задолженности за 2013 год в размере 352,91 тыс.руб.</t>
  </si>
  <si>
    <t>Приведение помещений не мене 4 пищеблоков и обеденных залов в соответствие с требованиями санитарно-эпидемиологических норм. Отклонение от плановых показателей вызвано внесением изменений в закон Новосибирской области от 10.12.2013 №401-оз "Об областном бюджете Новосибирской области на плановый период 2015 и 2016 годов", перенесено на 3 квартал 2014 года</t>
  </si>
  <si>
    <t xml:space="preserve">Повышение эффективности социального обслуживания на дому граждан пожилого возраста. </t>
  </si>
  <si>
    <t>Обеспечение специалистов 59 учреждений социального обслуживания населения методическими материалами с целью внедрения новых технологий и методов работы, повышения качества социального обслуживания граждан пожилого возраста.                                         37,59 тыс. руб. - оплата кредиторской задолженности за 2013 год.</t>
  </si>
  <si>
    <t>Повышение активной жизненной позиции у населения Новосибирской области в целях привития патриотических чувств молодежи, воспитания уважения к истории и традициям государства, привлечения внимания населения к проблемам граждан пожилого возраста.                                                                205,00 тыс. руб - - оплата кредиторской задолженности за 2013 год.</t>
  </si>
</sst>
</file>

<file path=xl/styles.xml><?xml version="1.0" encoding="utf-8"?>
<styleSheet xmlns="http://schemas.openxmlformats.org/spreadsheetml/2006/main">
  <numFmts count="10">
    <numFmt numFmtId="43" formatCode="_-* #,##0.00_р_._-;\-* #,##0.00_р_._-;_-* &quot;-&quot;??_р_._-;_-@_-"/>
    <numFmt numFmtId="164" formatCode="#,##0_ ;\-#,##0\ "/>
    <numFmt numFmtId="165" formatCode="0.0%"/>
    <numFmt numFmtId="166" formatCode="#,##0.0000_ ;\-#,##0.0000\ "/>
    <numFmt numFmtId="167" formatCode="#,##0.000_ ;\-#,##0.000\ "/>
    <numFmt numFmtId="168" formatCode="#,##0.0_ ;\-#,##0.0\ "/>
    <numFmt numFmtId="169" formatCode="_-* #,##0.0_р_._-;\-* #,##0.0_р_._-;_-* &quot;-&quot;?_р_._-;_-@_-"/>
    <numFmt numFmtId="170" formatCode="#,##0.0000_р_.;\-#,##0.0000_р_."/>
    <numFmt numFmtId="171" formatCode="0_ ;\-0\ "/>
    <numFmt numFmtId="172" formatCode="#,##0.00_ ;\-#,##0.00\ "/>
  </numFmts>
  <fonts count="16">
    <font>
      <sz val="11"/>
      <color theme="1"/>
      <name val="Calibri"/>
      <family val="2"/>
      <charset val="204"/>
      <scheme val="minor"/>
    </font>
    <font>
      <sz val="11"/>
      <color theme="1"/>
      <name val="Calibri"/>
      <family val="2"/>
      <charset val="204"/>
      <scheme val="minor"/>
    </font>
    <font>
      <sz val="9"/>
      <color theme="1"/>
      <name val="Times New Roman"/>
      <family val="1"/>
      <charset val="204"/>
    </font>
    <font>
      <b/>
      <sz val="9"/>
      <color theme="1"/>
      <name val="Times New Roman"/>
      <family val="1"/>
      <charset val="204"/>
    </font>
    <font>
      <b/>
      <sz val="10"/>
      <color theme="1"/>
      <name val="Times New Roman"/>
      <family val="1"/>
      <charset val="204"/>
    </font>
    <font>
      <b/>
      <sz val="12"/>
      <color theme="1"/>
      <name val="Times New Roman"/>
      <family val="1"/>
      <charset val="204"/>
    </font>
    <font>
      <sz val="10"/>
      <color theme="1"/>
      <name val="Times New Roman"/>
      <family val="1"/>
      <charset val="204"/>
    </font>
    <font>
      <b/>
      <sz val="9"/>
      <name val="Times New Roman"/>
      <family val="1"/>
      <charset val="204"/>
    </font>
    <font>
      <sz val="9"/>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sz val="11"/>
      <color theme="1"/>
      <name val="Times New Roman"/>
      <family val="1"/>
      <charset val="204"/>
    </font>
    <font>
      <sz val="9"/>
      <color rgb="FFFF0000"/>
      <name val="Times New Roman"/>
      <family val="1"/>
      <charset val="204"/>
    </font>
    <font>
      <b/>
      <sz val="9"/>
      <color rgb="FFFF0000"/>
      <name val="Times New Roman"/>
      <family val="1"/>
      <charset val="204"/>
    </font>
    <font>
      <b/>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83">
    <xf numFmtId="0" fontId="0" fillId="0" borderId="0" xfId="0"/>
    <xf numFmtId="1" fontId="3" fillId="2" borderId="1" xfId="1" applyNumberFormat="1" applyFont="1" applyFill="1" applyBorder="1" applyAlignment="1">
      <alignment horizontal="center" vertical="center"/>
    </xf>
    <xf numFmtId="43" fontId="3" fillId="2" borderId="1" xfId="1" applyFont="1" applyFill="1" applyBorder="1" applyAlignment="1">
      <alignment horizontal="center" vertical="center"/>
    </xf>
    <xf numFmtId="0" fontId="3" fillId="2" borderId="0" xfId="0" applyFont="1" applyFill="1"/>
    <xf numFmtId="0" fontId="2" fillId="2" borderId="1" xfId="0" applyFont="1" applyFill="1" applyBorder="1" applyAlignment="1">
      <alignment horizontal="center" vertical="center"/>
    </xf>
    <xf numFmtId="1" fontId="7" fillId="2" borderId="1" xfId="1" applyNumberFormat="1" applyFont="1" applyFill="1" applyBorder="1" applyAlignment="1">
      <alignment horizontal="center" vertical="center"/>
    </xf>
    <xf numFmtId="43" fontId="2" fillId="2" borderId="1" xfId="1" applyFont="1" applyFill="1" applyBorder="1" applyAlignment="1">
      <alignment horizontal="center" vertical="center"/>
    </xf>
    <xf numFmtId="164" fontId="3" fillId="2" borderId="1" xfId="1" applyNumberFormat="1" applyFont="1" applyFill="1" applyBorder="1" applyAlignment="1">
      <alignment horizontal="center" vertical="center"/>
    </xf>
    <xf numFmtId="0" fontId="3" fillId="2" borderId="0" xfId="0" applyFont="1" applyFill="1" applyAlignment="1">
      <alignment vertical="top" wrapText="1"/>
    </xf>
    <xf numFmtId="0" fontId="3"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center"/>
    </xf>
    <xf numFmtId="0" fontId="0" fillId="0" borderId="1" xfId="0" applyBorder="1"/>
    <xf numFmtId="0" fontId="0" fillId="0" borderId="1" xfId="0" applyBorder="1" applyAlignment="1">
      <alignment horizontal="center" vertical="top" wrapText="1"/>
    </xf>
    <xf numFmtId="0" fontId="0" fillId="0" borderId="1" xfId="0" applyBorder="1" applyAlignment="1">
      <alignment horizontal="center"/>
    </xf>
    <xf numFmtId="2" fontId="0" fillId="0" borderId="1" xfId="0" applyNumberFormat="1" applyBorder="1" applyAlignment="1">
      <alignment horizontal="center" vertical="center"/>
    </xf>
    <xf numFmtId="2" fontId="0" fillId="0" borderId="0"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top" wrapText="1"/>
    </xf>
    <xf numFmtId="2" fontId="0" fillId="0" borderId="1" xfId="0" applyNumberFormat="1" applyFill="1" applyBorder="1" applyAlignment="1">
      <alignment horizontal="center" vertical="center"/>
    </xf>
    <xf numFmtId="4" fontId="2" fillId="2" borderId="1" xfId="0" applyNumberFormat="1" applyFont="1" applyFill="1" applyBorder="1" applyAlignment="1">
      <alignment horizontal="center" vertical="center"/>
    </xf>
    <xf numFmtId="43" fontId="9" fillId="2" borderId="1" xfId="1" applyFont="1" applyFill="1" applyBorder="1" applyAlignment="1">
      <alignment horizontal="center" vertical="center"/>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xf>
    <xf numFmtId="166" fontId="3" fillId="2" borderId="1" xfId="1" applyNumberFormat="1" applyFont="1" applyFill="1" applyBorder="1" applyAlignment="1">
      <alignment horizontal="center" vertical="center"/>
    </xf>
    <xf numFmtId="43" fontId="8" fillId="2" borderId="1" xfId="1" applyFont="1" applyFill="1" applyBorder="1" applyAlignment="1">
      <alignment horizontal="center" vertical="center"/>
    </xf>
    <xf numFmtId="167" fontId="3" fillId="2" borderId="1" xfId="1" applyNumberFormat="1" applyFont="1" applyFill="1" applyBorder="1" applyAlignment="1">
      <alignment horizontal="center" vertical="center"/>
    </xf>
    <xf numFmtId="168" fontId="3" fillId="2" borderId="1" xfId="1" applyNumberFormat="1" applyFont="1" applyFill="1" applyBorder="1" applyAlignment="1">
      <alignment horizontal="center" vertical="center"/>
    </xf>
    <xf numFmtId="0" fontId="5" fillId="2" borderId="0" xfId="0" applyFont="1" applyFill="1" applyAlignment="1">
      <alignment vertical="center"/>
    </xf>
    <xf numFmtId="0" fontId="2" fillId="2" borderId="0" xfId="0" applyFont="1" applyFill="1"/>
    <xf numFmtId="0" fontId="2" fillId="2" borderId="0" xfId="0" applyFont="1" applyFill="1" applyAlignment="1">
      <alignment wrapText="1"/>
    </xf>
    <xf numFmtId="1" fontId="2" fillId="2" borderId="0" xfId="0" applyNumberFormat="1" applyFont="1" applyFill="1"/>
    <xf numFmtId="0" fontId="2" fillId="2" borderId="16" xfId="0" applyFont="1" applyFill="1" applyBorder="1"/>
    <xf numFmtId="0" fontId="2" fillId="2" borderId="0" xfId="0" applyNumberFormat="1" applyFont="1" applyFill="1"/>
    <xf numFmtId="1" fontId="2" fillId="2" borderId="16" xfId="0" applyNumberFormat="1" applyFont="1" applyFill="1" applyBorder="1"/>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1" fontId="3" fillId="2"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0" xfId="0" applyFont="1" applyFill="1" applyAlignment="1">
      <alignment horizontal="center" vertical="center"/>
    </xf>
    <xf numFmtId="0" fontId="3" fillId="2" borderId="3" xfId="0" applyFont="1" applyFill="1" applyBorder="1" applyAlignment="1">
      <alignment horizontal="left"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wrapText="1"/>
    </xf>
    <xf numFmtId="0" fontId="6" fillId="2" borderId="1" xfId="0" applyFont="1" applyFill="1" applyBorder="1" applyAlignment="1">
      <alignment horizontal="center" vertical="center" wrapText="1"/>
    </xf>
    <xf numFmtId="0" fontId="4" fillId="2" borderId="0" xfId="0" applyFont="1" applyFill="1"/>
    <xf numFmtId="0" fontId="2" fillId="2" borderId="1" xfId="0" applyFont="1" applyFill="1" applyBorder="1" applyAlignment="1">
      <alignment horizontal="left" vertical="center" wrapText="1"/>
    </xf>
    <xf numFmtId="10" fontId="2" fillId="2" borderId="1" xfId="0" applyNumberFormat="1" applyFont="1" applyFill="1" applyBorder="1" applyAlignment="1">
      <alignment horizontal="center" vertical="center"/>
    </xf>
    <xf numFmtId="9" fontId="2" fillId="2" borderId="1" xfId="0" applyNumberFormat="1" applyFont="1" applyFill="1" applyBorder="1" applyAlignment="1">
      <alignment horizontal="center" vertical="center"/>
    </xf>
    <xf numFmtId="0" fontId="3" fillId="2" borderId="1" xfId="0" applyFont="1" applyFill="1" applyBorder="1" applyAlignment="1">
      <alignment vertical="top" wrapText="1"/>
    </xf>
    <xf numFmtId="0" fontId="2" fillId="2" borderId="1" xfId="0" applyFont="1" applyFill="1" applyBorder="1" applyAlignment="1">
      <alignment wrapText="1"/>
    </xf>
    <xf numFmtId="1" fontId="2" fillId="2" borderId="1" xfId="1"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0" fontId="3" fillId="2" borderId="1" xfId="0" applyFont="1" applyFill="1" applyBorder="1" applyAlignment="1">
      <alignment wrapText="1"/>
    </xf>
    <xf numFmtId="0" fontId="2" fillId="2" borderId="1" xfId="0" applyFont="1" applyFill="1" applyBorder="1" applyAlignment="1">
      <alignment vertical="top" wrapText="1"/>
    </xf>
    <xf numFmtId="0" fontId="2" fillId="2" borderId="0" xfId="0" applyFont="1" applyFill="1" applyAlignment="1"/>
    <xf numFmtId="4" fontId="3" fillId="2" borderId="1" xfId="0" applyNumberFormat="1" applyFont="1" applyFill="1" applyBorder="1" applyAlignment="1">
      <alignment horizontal="center" vertical="center"/>
    </xf>
    <xf numFmtId="1" fontId="8" fillId="2" borderId="1" xfId="1" applyNumberFormat="1" applyFont="1" applyFill="1" applyBorder="1" applyAlignment="1">
      <alignment horizontal="center" vertical="center"/>
    </xf>
    <xf numFmtId="0" fontId="3" fillId="2" borderId="1" xfId="0" applyNumberFormat="1" applyFont="1" applyFill="1" applyBorder="1" applyAlignment="1">
      <alignment vertical="top" wrapText="1"/>
    </xf>
    <xf numFmtId="4" fontId="2" fillId="2" borderId="1"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top" wrapText="1"/>
    </xf>
    <xf numFmtId="4" fontId="8"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xf>
    <xf numFmtId="0" fontId="2" fillId="2" borderId="1" xfId="0" applyFont="1" applyFill="1" applyBorder="1" applyAlignment="1">
      <alignment horizontal="left" wrapText="1"/>
    </xf>
    <xf numFmtId="0" fontId="13" fillId="2" borderId="1" xfId="0" applyFont="1" applyFill="1" applyBorder="1" applyAlignment="1">
      <alignment horizontal="left" vertical="top" wrapText="1"/>
    </xf>
    <xf numFmtId="0" fontId="3" fillId="2" borderId="1" xfId="0" applyFont="1" applyFill="1" applyBorder="1" applyAlignment="1">
      <alignment vertical="center" wrapText="1"/>
    </xf>
    <xf numFmtId="1" fontId="9" fillId="2" borderId="1" xfId="1"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43" fontId="10" fillId="2" borderId="1" xfId="1" applyFont="1" applyFill="1" applyBorder="1" applyAlignment="1">
      <alignment horizontal="center" vertical="center"/>
    </xf>
    <xf numFmtId="1" fontId="9" fillId="2" borderId="1" xfId="0" applyNumberFormat="1" applyFont="1" applyFill="1" applyBorder="1" applyAlignment="1">
      <alignment horizontal="center" vertical="center"/>
    </xf>
    <xf numFmtId="10" fontId="10" fillId="2" borderId="1" xfId="0" applyNumberFormat="1" applyFont="1" applyFill="1" applyBorder="1" applyAlignment="1">
      <alignment horizontal="center" vertical="center"/>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17" fontId="3" fillId="2" borderId="0" xfId="0" applyNumberFormat="1" applyFont="1" applyFill="1"/>
    <xf numFmtId="43" fontId="2" fillId="2" borderId="0" xfId="0" applyNumberFormat="1" applyFont="1" applyFill="1"/>
    <xf numFmtId="43" fontId="10" fillId="2" borderId="0" xfId="0" applyNumberFormat="1" applyFont="1" applyFill="1"/>
    <xf numFmtId="0" fontId="0" fillId="2" borderId="0" xfId="0" applyFill="1"/>
    <xf numFmtId="0" fontId="11" fillId="2" borderId="23" xfId="0" applyFont="1" applyFill="1" applyBorder="1" applyAlignment="1">
      <alignment horizontal="center" wrapText="1"/>
    </xf>
    <xf numFmtId="0" fontId="11" fillId="2" borderId="24" xfId="0" applyFont="1" applyFill="1" applyBorder="1" applyAlignment="1">
      <alignment horizontal="center" wrapText="1"/>
    </xf>
    <xf numFmtId="0" fontId="11" fillId="2" borderId="16" xfId="0" applyFont="1" applyFill="1" applyBorder="1" applyAlignment="1">
      <alignment horizontal="center" wrapText="1"/>
    </xf>
    <xf numFmtId="0" fontId="11" fillId="2" borderId="21" xfId="0" applyFont="1" applyFill="1" applyBorder="1" applyAlignment="1">
      <alignment horizontal="center" wrapText="1"/>
    </xf>
    <xf numFmtId="0" fontId="11" fillId="2" borderId="25" xfId="0" applyFont="1" applyFill="1" applyBorder="1" applyAlignment="1">
      <alignment horizontal="center" vertical="top" wrapText="1"/>
    </xf>
    <xf numFmtId="0" fontId="11" fillId="2" borderId="23" xfId="0" applyFont="1" applyFill="1" applyBorder="1" applyAlignment="1">
      <alignment horizontal="center" vertical="top" wrapText="1"/>
    </xf>
    <xf numFmtId="0" fontId="11" fillId="2" borderId="23" xfId="0" applyFont="1" applyFill="1" applyBorder="1" applyAlignment="1">
      <alignment vertical="top" wrapText="1"/>
    </xf>
    <xf numFmtId="0" fontId="11" fillId="2" borderId="26" xfId="0" applyFont="1" applyFill="1" applyBorder="1" applyAlignment="1">
      <alignment vertical="top" wrapText="1"/>
    </xf>
    <xf numFmtId="2" fontId="0" fillId="2" borderId="0" xfId="0" applyNumberFormat="1" applyFill="1"/>
    <xf numFmtId="0" fontId="11" fillId="2" borderId="25" xfId="0" applyFont="1" applyFill="1" applyBorder="1" applyAlignment="1">
      <alignment vertical="top" wrapText="1"/>
    </xf>
    <xf numFmtId="2" fontId="11" fillId="2" borderId="19" xfId="0" applyNumberFormat="1" applyFont="1" applyFill="1" applyBorder="1" applyAlignment="1">
      <alignment vertical="top" wrapText="1"/>
    </xf>
    <xf numFmtId="2" fontId="11" fillId="2" borderId="23" xfId="0" applyNumberFormat="1" applyFont="1" applyFill="1" applyBorder="1" applyAlignment="1">
      <alignment vertical="top" wrapText="1"/>
    </xf>
    <xf numFmtId="2" fontId="11" fillId="2" borderId="16" xfId="0" applyNumberFormat="1" applyFont="1" applyFill="1" applyBorder="1" applyAlignment="1">
      <alignment vertical="top" wrapText="1"/>
    </xf>
    <xf numFmtId="0" fontId="11" fillId="2" borderId="16" xfId="0" applyFont="1" applyFill="1" applyBorder="1" applyAlignment="1">
      <alignment vertical="top" wrapText="1"/>
    </xf>
    <xf numFmtId="0" fontId="11" fillId="2" borderId="22" xfId="0" applyFont="1" applyFill="1" applyBorder="1" applyAlignment="1">
      <alignment vertical="top" wrapText="1"/>
    </xf>
    <xf numFmtId="2" fontId="11" fillId="2" borderId="22" xfId="0" applyNumberFormat="1" applyFont="1" applyFill="1" applyBorder="1" applyAlignment="1">
      <alignment vertical="top" wrapText="1"/>
    </xf>
    <xf numFmtId="0" fontId="11" fillId="2" borderId="19" xfId="0" applyFont="1" applyFill="1" applyBorder="1" applyAlignment="1">
      <alignment vertical="top" wrapText="1"/>
    </xf>
    <xf numFmtId="0" fontId="11" fillId="2" borderId="35" xfId="0" applyFont="1" applyFill="1" applyBorder="1" applyAlignment="1">
      <alignment vertical="top" wrapText="1"/>
    </xf>
    <xf numFmtId="1" fontId="11" fillId="2" borderId="23" xfId="0" applyNumberFormat="1" applyFont="1" applyFill="1" applyBorder="1" applyAlignment="1">
      <alignment vertical="top" wrapText="1"/>
    </xf>
    <xf numFmtId="0" fontId="11" fillId="2" borderId="1" xfId="0" applyFont="1" applyFill="1" applyBorder="1" applyAlignment="1">
      <alignment vertical="top" wrapText="1"/>
    </xf>
    <xf numFmtId="0" fontId="11" fillId="2" borderId="36" xfId="0" applyFont="1" applyFill="1" applyBorder="1" applyAlignment="1">
      <alignment vertical="top" wrapText="1"/>
    </xf>
    <xf numFmtId="0" fontId="0" fillId="2" borderId="34" xfId="0" applyFill="1" applyBorder="1"/>
    <xf numFmtId="0" fontId="11" fillId="2" borderId="34" xfId="0" applyFont="1" applyFill="1" applyBorder="1" applyAlignment="1">
      <alignment vertical="top" wrapText="1"/>
    </xf>
    <xf numFmtId="0" fontId="0" fillId="2" borderId="25" xfId="0" applyFill="1" applyBorder="1" applyAlignment="1">
      <alignment vertical="top" wrapText="1"/>
    </xf>
    <xf numFmtId="2" fontId="11" fillId="2" borderId="23" xfId="0" applyNumberFormat="1" applyFont="1" applyFill="1" applyBorder="1" applyAlignment="1">
      <alignment horizontal="center" vertical="top" wrapText="1"/>
    </xf>
    <xf numFmtId="0" fontId="13" fillId="2" borderId="1" xfId="0" applyNumberFormat="1" applyFont="1" applyFill="1" applyBorder="1" applyAlignment="1">
      <alignment horizontal="left" vertical="top" wrapText="1"/>
    </xf>
    <xf numFmtId="0" fontId="14"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4" fontId="13" fillId="2" borderId="1" xfId="0" applyNumberFormat="1" applyFont="1" applyFill="1" applyBorder="1" applyAlignment="1">
      <alignment horizontal="left" vertical="top" wrapText="1"/>
    </xf>
    <xf numFmtId="169" fontId="3" fillId="2" borderId="1" xfId="1"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16" fontId="3" fillId="2" borderId="1" xfId="1"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70" fontId="3" fillId="2" borderId="1" xfId="1" applyNumberFormat="1" applyFont="1" applyFill="1" applyBorder="1" applyAlignment="1">
      <alignment horizontal="center" vertical="center"/>
    </xf>
    <xf numFmtId="0" fontId="13" fillId="2" borderId="18" xfId="0" applyFont="1" applyFill="1" applyBorder="1" applyAlignment="1">
      <alignment horizontal="left" vertical="top" wrapText="1"/>
    </xf>
    <xf numFmtId="171" fontId="3" fillId="2" borderId="1" xfId="1" applyNumberFormat="1" applyFont="1" applyFill="1" applyBorder="1" applyAlignment="1">
      <alignment horizontal="center" vertical="center"/>
    </xf>
    <xf numFmtId="172" fontId="3" fillId="2" borderId="1" xfId="1"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1" fontId="2" fillId="2" borderId="1" xfId="1"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 fontId="10" fillId="2" borderId="1" xfId="1" applyNumberFormat="1" applyFont="1" applyFill="1" applyBorder="1" applyAlignment="1">
      <alignment horizontal="center" vertical="center"/>
    </xf>
    <xf numFmtId="2" fontId="2" fillId="2" borderId="1" xfId="0" applyNumberFormat="1" applyFont="1" applyFill="1" applyBorder="1" applyAlignment="1">
      <alignment horizontal="center" vertical="top"/>
    </xf>
    <xf numFmtId="2" fontId="11" fillId="2" borderId="23" xfId="0" applyNumberFormat="1" applyFont="1" applyFill="1" applyBorder="1" applyAlignment="1">
      <alignment horizontal="left" vertical="top" wrapText="1"/>
    </xf>
    <xf numFmtId="0" fontId="13" fillId="2" borderId="18" xfId="0" applyFont="1" applyFill="1" applyBorder="1" applyAlignment="1">
      <alignment horizontal="left" vertical="top" wrapText="1"/>
    </xf>
    <xf numFmtId="0" fontId="13" fillId="2" borderId="17" xfId="0" applyFont="1" applyFill="1" applyBorder="1" applyAlignment="1">
      <alignment horizontal="left" vertical="top" wrapText="1"/>
    </xf>
    <xf numFmtId="0" fontId="13" fillId="2" borderId="18" xfId="0" applyFont="1" applyFill="1" applyBorder="1" applyAlignment="1">
      <alignment horizontal="left" vertical="top" wrapText="1"/>
    </xf>
    <xf numFmtId="0" fontId="13" fillId="2" borderId="2" xfId="0" applyFont="1" applyFill="1" applyBorder="1" applyAlignment="1">
      <alignment horizontal="left" vertical="top"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0" xfId="0" applyFont="1" applyFill="1" applyAlignment="1">
      <alignment horizontal="center" vertical="center"/>
    </xf>
    <xf numFmtId="0" fontId="2" fillId="2" borderId="0" xfId="0" applyFont="1" applyFill="1" applyAlignment="1">
      <alignment horizontal="center"/>
    </xf>
    <xf numFmtId="0" fontId="8" fillId="2" borderId="17"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2" borderId="2" xfId="0" applyFont="1" applyFill="1" applyBorder="1" applyAlignment="1">
      <alignment horizontal="left" vertical="top" wrapText="1"/>
    </xf>
    <xf numFmtId="0" fontId="3" fillId="2" borderId="0" xfId="0" applyFont="1" applyFill="1" applyAlignment="1">
      <alignment horizontal="center"/>
    </xf>
    <xf numFmtId="49" fontId="13" fillId="2" borderId="17" xfId="0" applyNumberFormat="1" applyFont="1" applyFill="1" applyBorder="1" applyAlignment="1">
      <alignment horizontal="left" vertical="top" wrapText="1"/>
    </xf>
    <xf numFmtId="49" fontId="13" fillId="2" borderId="18" xfId="0" applyNumberFormat="1" applyFont="1" applyFill="1" applyBorder="1" applyAlignment="1">
      <alignment horizontal="left" vertical="top" wrapText="1"/>
    </xf>
    <xf numFmtId="49" fontId="13" fillId="2" borderId="2" xfId="0" applyNumberFormat="1" applyFont="1" applyFill="1" applyBorder="1" applyAlignment="1">
      <alignment horizontal="left"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0" fillId="0" borderId="0" xfId="0" applyAlignment="1">
      <alignment horizontal="center"/>
    </xf>
    <xf numFmtId="0" fontId="0" fillId="0" borderId="1" xfId="0" applyBorder="1" applyAlignment="1">
      <alignment horizontal="center"/>
    </xf>
    <xf numFmtId="0" fontId="5" fillId="2" borderId="0" xfId="0" applyFont="1" applyFill="1" applyAlignment="1">
      <alignment horizontal="center" vertical="top" wrapText="1"/>
    </xf>
    <xf numFmtId="0" fontId="5" fillId="2" borderId="0" xfId="0" applyFont="1" applyFill="1" applyAlignment="1">
      <alignment horizontal="center"/>
    </xf>
    <xf numFmtId="0" fontId="11" fillId="2" borderId="29"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2" xfId="0" applyFont="1" applyFill="1" applyBorder="1" applyAlignment="1">
      <alignment horizontal="center" vertical="center" wrapText="1"/>
    </xf>
    <xf numFmtId="2" fontId="11" fillId="2" borderId="19" xfId="0" applyNumberFormat="1" applyFont="1" applyFill="1" applyBorder="1" applyAlignment="1">
      <alignment vertical="top" wrapText="1"/>
    </xf>
    <xf numFmtId="2" fontId="11" fillId="2" borderId="25" xfId="0" applyNumberFormat="1" applyFont="1" applyFill="1" applyBorder="1" applyAlignment="1">
      <alignment vertical="top" wrapText="1"/>
    </xf>
    <xf numFmtId="0" fontId="11" fillId="2" borderId="19" xfId="0" applyFont="1" applyFill="1" applyBorder="1" applyAlignment="1">
      <alignment wrapText="1"/>
    </xf>
    <xf numFmtId="0" fontId="11" fillId="2" borderId="20" xfId="0" applyFont="1" applyFill="1" applyBorder="1" applyAlignment="1">
      <alignment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2" borderId="19" xfId="0" applyFont="1" applyFill="1" applyBorder="1" applyAlignment="1">
      <alignment horizontal="center" vertical="top" wrapText="1"/>
    </xf>
    <xf numFmtId="0" fontId="12" fillId="2" borderId="20" xfId="0" applyFont="1" applyFill="1" applyBorder="1" applyAlignment="1">
      <alignment horizontal="center" vertical="top" wrapText="1"/>
    </xf>
    <xf numFmtId="0" fontId="12" fillId="2" borderId="25" xfId="0" applyFont="1" applyFill="1" applyBorder="1" applyAlignment="1">
      <alignment horizontal="center" vertical="top" wrapText="1"/>
    </xf>
    <xf numFmtId="0" fontId="11" fillId="2" borderId="19" xfId="0" applyFont="1" applyFill="1" applyBorder="1" applyAlignment="1">
      <alignment vertical="top" wrapText="1"/>
    </xf>
    <xf numFmtId="0" fontId="11" fillId="2" borderId="25" xfId="0" applyFont="1" applyFill="1" applyBorder="1" applyAlignment="1">
      <alignment vertical="top" wrapText="1"/>
    </xf>
    <xf numFmtId="0" fontId="11" fillId="2" borderId="30" xfId="0" applyFont="1" applyFill="1" applyBorder="1" applyAlignment="1">
      <alignment vertical="top" wrapText="1"/>
    </xf>
    <xf numFmtId="0" fontId="11" fillId="2" borderId="31" xfId="0" applyFont="1" applyFill="1" applyBorder="1" applyAlignment="1">
      <alignment vertical="top" wrapText="1"/>
    </xf>
    <xf numFmtId="0" fontId="11" fillId="2" borderId="27" xfId="0" applyFont="1" applyFill="1" applyBorder="1" applyAlignment="1">
      <alignment vertical="top" wrapText="1"/>
    </xf>
    <xf numFmtId="0" fontId="11" fillId="2" borderId="28" xfId="0" applyFont="1" applyFill="1" applyBorder="1" applyAlignment="1">
      <alignment vertical="top" wrapText="1"/>
    </xf>
    <xf numFmtId="0" fontId="11" fillId="2" borderId="32" xfId="0" applyFont="1" applyFill="1" applyBorder="1" applyAlignment="1">
      <alignment vertical="top" wrapText="1"/>
    </xf>
    <xf numFmtId="0" fontId="11" fillId="2" borderId="33" xfId="0" applyFont="1" applyFill="1" applyBorder="1" applyAlignment="1">
      <alignment vertical="top" wrapText="1"/>
    </xf>
  </cellXfs>
  <cellStyles count="2">
    <cellStyle name="Обычный" xfId="0" builtinId="0"/>
    <cellStyle name="Финансовый" xfId="1" builtinId="3"/>
  </cellStyles>
  <dxfs count="0"/>
  <tableStyles count="0" defaultTableStyle="TableStyleMedium9" defaultPivotStyle="PivotStyleLight16"/>
  <colors>
    <mruColors>
      <color rgb="FFEDC3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352"/>
  <sheetViews>
    <sheetView tabSelected="1" view="pageBreakPreview" zoomScale="90" zoomScaleNormal="96" zoomScaleSheetLayoutView="90" workbookViewId="0">
      <pane xSplit="6" ySplit="9" topLeftCell="H145" activePane="bottomRight" state="frozen"/>
      <selection pane="topRight" activeCell="G1" sqref="G1"/>
      <selection pane="bottomLeft" activeCell="A10" sqref="A10"/>
      <selection pane="bottomRight" activeCell="K153" sqref="K153:K154"/>
    </sheetView>
  </sheetViews>
  <sheetFormatPr defaultColWidth="12.42578125" defaultRowHeight="12"/>
  <cols>
    <col min="1" max="1" width="37.5703125" style="33" customWidth="1"/>
    <col min="2" max="2" width="11.28515625" style="32" customWidth="1"/>
    <col min="3" max="3" width="8.5703125" style="32" customWidth="1"/>
    <col min="4" max="4" width="8.42578125" style="34" bestFit="1" customWidth="1"/>
    <col min="5" max="5" width="11.140625" style="32" bestFit="1" customWidth="1"/>
    <col min="6" max="6" width="7.5703125" style="34" bestFit="1" customWidth="1"/>
    <col min="7" max="7" width="12" style="32" bestFit="1" customWidth="1"/>
    <col min="8" max="8" width="7.140625" style="34" customWidth="1"/>
    <col min="9" max="9" width="10.7109375" style="32" bestFit="1" customWidth="1"/>
    <col min="10" max="10" width="6.42578125" style="34" bestFit="1" customWidth="1"/>
    <col min="11" max="11" width="10.7109375" style="32" bestFit="1" customWidth="1"/>
    <col min="12" max="12" width="28.85546875" style="32" customWidth="1"/>
    <col min="13" max="13" width="4.42578125" style="32" customWidth="1"/>
    <col min="14" max="14" width="12.42578125" style="32"/>
    <col min="15" max="15" width="22.140625" style="32" customWidth="1"/>
    <col min="16" max="16384" width="12.42578125" style="32"/>
  </cols>
  <sheetData>
    <row r="1" spans="1:14" ht="16.5" thickBot="1">
      <c r="A1" s="148" t="s">
        <v>9</v>
      </c>
      <c r="B1" s="148"/>
      <c r="C1" s="148"/>
      <c r="D1" s="148"/>
      <c r="E1" s="148"/>
      <c r="F1" s="148"/>
      <c r="G1" s="148"/>
      <c r="H1" s="148"/>
      <c r="I1" s="148"/>
      <c r="J1" s="148"/>
      <c r="K1" s="148"/>
      <c r="L1" s="148"/>
      <c r="M1" s="31"/>
    </row>
    <row r="2" spans="1:14" ht="12" customHeight="1" thickBot="1">
      <c r="M2" s="35"/>
      <c r="N2" s="36" t="s">
        <v>26</v>
      </c>
    </row>
    <row r="3" spans="1:14" ht="28.5" customHeight="1" thickBot="1">
      <c r="A3" s="133" t="s">
        <v>47</v>
      </c>
      <c r="B3" s="133"/>
      <c r="C3" s="133"/>
      <c r="D3" s="133"/>
      <c r="E3" s="133"/>
      <c r="F3" s="133"/>
      <c r="G3" s="133"/>
      <c r="H3" s="133"/>
      <c r="I3" s="133"/>
      <c r="J3" s="133"/>
      <c r="K3" s="133"/>
      <c r="L3" s="133"/>
      <c r="M3" s="35"/>
      <c r="N3" s="32" t="s">
        <v>38</v>
      </c>
    </row>
    <row r="4" spans="1:14" ht="13.5" thickBot="1">
      <c r="A4" s="134" t="s">
        <v>208</v>
      </c>
      <c r="B4" s="134"/>
      <c r="C4" s="134"/>
      <c r="D4" s="134"/>
      <c r="E4" s="134"/>
      <c r="F4" s="134"/>
      <c r="G4" s="134"/>
      <c r="H4" s="134"/>
      <c r="I4" s="134"/>
      <c r="J4" s="134"/>
      <c r="K4" s="134"/>
      <c r="L4" s="134"/>
      <c r="M4" s="35"/>
      <c r="N4" s="36" t="s">
        <v>19</v>
      </c>
    </row>
    <row r="5" spans="1:14" ht="12.75" thickBot="1">
      <c r="M5" s="37"/>
      <c r="N5" s="32" t="s">
        <v>20</v>
      </c>
    </row>
    <row r="6" spans="1:14" s="38" customFormat="1" ht="16.5" customHeight="1">
      <c r="A6" s="135" t="s">
        <v>8</v>
      </c>
      <c r="B6" s="138" t="s">
        <v>0</v>
      </c>
      <c r="C6" s="138" t="s">
        <v>0</v>
      </c>
      <c r="D6" s="140" t="s">
        <v>3</v>
      </c>
      <c r="E6" s="141"/>
      <c r="F6" s="141"/>
      <c r="G6" s="142"/>
      <c r="H6" s="140" t="s">
        <v>7</v>
      </c>
      <c r="I6" s="141"/>
      <c r="J6" s="141"/>
      <c r="K6" s="142"/>
      <c r="L6" s="143" t="s">
        <v>194</v>
      </c>
    </row>
    <row r="7" spans="1:14" s="38" customFormat="1" ht="21" customHeight="1">
      <c r="A7" s="136"/>
      <c r="B7" s="139"/>
      <c r="C7" s="139"/>
      <c r="D7" s="146" t="s">
        <v>4</v>
      </c>
      <c r="E7" s="147"/>
      <c r="F7" s="146" t="s">
        <v>5</v>
      </c>
      <c r="G7" s="147"/>
      <c r="H7" s="146" t="s">
        <v>4</v>
      </c>
      <c r="I7" s="147"/>
      <c r="J7" s="146" t="s">
        <v>5</v>
      </c>
      <c r="K7" s="147"/>
      <c r="L7" s="144"/>
    </row>
    <row r="8" spans="1:14" s="38" customFormat="1" ht="36.75" thickBot="1">
      <c r="A8" s="137"/>
      <c r="B8" s="39" t="s">
        <v>1</v>
      </c>
      <c r="C8" s="39" t="s">
        <v>2</v>
      </c>
      <c r="D8" s="40" t="s">
        <v>6</v>
      </c>
      <c r="E8" s="39" t="s">
        <v>193</v>
      </c>
      <c r="F8" s="40" t="s">
        <v>6</v>
      </c>
      <c r="G8" s="39" t="s">
        <v>193</v>
      </c>
      <c r="H8" s="40" t="s">
        <v>6</v>
      </c>
      <c r="I8" s="39" t="s">
        <v>193</v>
      </c>
      <c r="J8" s="40" t="s">
        <v>6</v>
      </c>
      <c r="K8" s="39" t="s">
        <v>193</v>
      </c>
      <c r="L8" s="145"/>
    </row>
    <row r="9" spans="1:14" s="44" customFormat="1">
      <c r="A9" s="41">
        <v>1</v>
      </c>
      <c r="B9" s="42">
        <v>2</v>
      </c>
      <c r="C9" s="42">
        <v>3</v>
      </c>
      <c r="D9" s="43">
        <v>4</v>
      </c>
      <c r="E9" s="42">
        <v>5</v>
      </c>
      <c r="F9" s="43">
        <v>6</v>
      </c>
      <c r="G9" s="42">
        <v>7</v>
      </c>
      <c r="H9" s="43">
        <v>8</v>
      </c>
      <c r="I9" s="42">
        <v>9</v>
      </c>
      <c r="J9" s="43">
        <v>10</v>
      </c>
      <c r="K9" s="42">
        <v>11</v>
      </c>
      <c r="L9" s="42">
        <v>12</v>
      </c>
    </row>
    <row r="10" spans="1:14" s="3" customFormat="1" ht="69.75" customHeight="1">
      <c r="A10" s="45" t="s">
        <v>17</v>
      </c>
      <c r="B10" s="46" t="s">
        <v>15</v>
      </c>
      <c r="C10" s="46" t="s">
        <v>15</v>
      </c>
      <c r="D10" s="46" t="s">
        <v>15</v>
      </c>
      <c r="E10" s="46" t="s">
        <v>15</v>
      </c>
      <c r="F10" s="46" t="s">
        <v>15</v>
      </c>
      <c r="G10" s="46" t="s">
        <v>15</v>
      </c>
      <c r="H10" s="46" t="s">
        <v>15</v>
      </c>
      <c r="I10" s="46" t="s">
        <v>15</v>
      </c>
      <c r="J10" s="46" t="s">
        <v>15</v>
      </c>
      <c r="K10" s="46" t="s">
        <v>15</v>
      </c>
      <c r="L10" s="9"/>
    </row>
    <row r="11" spans="1:14" s="3" customFormat="1" ht="24">
      <c r="A11" s="45"/>
      <c r="B11" s="47" t="s">
        <v>16</v>
      </c>
      <c r="C11" s="47" t="s">
        <v>16</v>
      </c>
      <c r="D11" s="46" t="s">
        <v>15</v>
      </c>
      <c r="E11" s="46" t="s">
        <v>15</v>
      </c>
      <c r="F11" s="46" t="s">
        <v>15</v>
      </c>
      <c r="G11" s="46" t="s">
        <v>15</v>
      </c>
      <c r="H11" s="46" t="s">
        <v>15</v>
      </c>
      <c r="I11" s="46" t="s">
        <v>15</v>
      </c>
      <c r="J11" s="46" t="s">
        <v>15</v>
      </c>
      <c r="K11" s="46" t="s">
        <v>15</v>
      </c>
      <c r="L11" s="9"/>
    </row>
    <row r="12" spans="1:14" s="50" customFormat="1" ht="38.25">
      <c r="A12" s="48" t="s">
        <v>18</v>
      </c>
      <c r="B12" s="49" t="s">
        <v>15</v>
      </c>
      <c r="C12" s="49" t="s">
        <v>15</v>
      </c>
      <c r="D12" s="49" t="s">
        <v>15</v>
      </c>
      <c r="E12" s="49" t="s">
        <v>15</v>
      </c>
      <c r="F12" s="49" t="s">
        <v>15</v>
      </c>
      <c r="G12" s="49" t="s">
        <v>15</v>
      </c>
      <c r="H12" s="49" t="s">
        <v>15</v>
      </c>
      <c r="I12" s="49" t="s">
        <v>15</v>
      </c>
      <c r="J12" s="49" t="s">
        <v>15</v>
      </c>
      <c r="K12" s="49" t="s">
        <v>15</v>
      </c>
      <c r="L12" s="10"/>
    </row>
    <row r="13" spans="1:14" ht="60">
      <c r="A13" s="51" t="s">
        <v>87</v>
      </c>
      <c r="B13" s="52">
        <v>0.437</v>
      </c>
      <c r="C13" s="52">
        <v>0.436</v>
      </c>
      <c r="D13" s="46" t="s">
        <v>15</v>
      </c>
      <c r="E13" s="46" t="s">
        <v>15</v>
      </c>
      <c r="F13" s="46" t="s">
        <v>15</v>
      </c>
      <c r="G13" s="46" t="s">
        <v>15</v>
      </c>
      <c r="H13" s="46" t="s">
        <v>15</v>
      </c>
      <c r="I13" s="46" t="s">
        <v>15</v>
      </c>
      <c r="J13" s="46" t="s">
        <v>15</v>
      </c>
      <c r="K13" s="46" t="s">
        <v>15</v>
      </c>
      <c r="L13" s="70" t="s">
        <v>220</v>
      </c>
    </row>
    <row r="14" spans="1:14" ht="48">
      <c r="A14" s="11" t="s">
        <v>88</v>
      </c>
      <c r="B14" s="4" t="s">
        <v>221</v>
      </c>
      <c r="C14" s="4" t="s">
        <v>210</v>
      </c>
      <c r="D14" s="46" t="s">
        <v>15</v>
      </c>
      <c r="E14" s="46" t="s">
        <v>15</v>
      </c>
      <c r="F14" s="46" t="s">
        <v>15</v>
      </c>
      <c r="G14" s="46" t="s">
        <v>15</v>
      </c>
      <c r="H14" s="46" t="s">
        <v>15</v>
      </c>
      <c r="I14" s="46" t="s">
        <v>15</v>
      </c>
      <c r="J14" s="46" t="s">
        <v>15</v>
      </c>
      <c r="K14" s="46" t="s">
        <v>15</v>
      </c>
      <c r="L14" s="108" t="s">
        <v>222</v>
      </c>
    </row>
    <row r="15" spans="1:14" ht="60">
      <c r="A15" s="11" t="s">
        <v>89</v>
      </c>
      <c r="B15" s="53">
        <v>1</v>
      </c>
      <c r="C15" s="53">
        <v>1</v>
      </c>
      <c r="D15" s="46" t="s">
        <v>15</v>
      </c>
      <c r="E15" s="46" t="s">
        <v>15</v>
      </c>
      <c r="F15" s="46" t="s">
        <v>15</v>
      </c>
      <c r="G15" s="46" t="s">
        <v>15</v>
      </c>
      <c r="H15" s="46" t="s">
        <v>15</v>
      </c>
      <c r="I15" s="46" t="s">
        <v>15</v>
      </c>
      <c r="J15" s="46" t="s">
        <v>15</v>
      </c>
      <c r="K15" s="46" t="s">
        <v>15</v>
      </c>
      <c r="L15" s="70"/>
    </row>
    <row r="16" spans="1:14" s="3" customFormat="1" ht="84">
      <c r="A16" s="54" t="s">
        <v>48</v>
      </c>
      <c r="B16" s="22" t="s">
        <v>15</v>
      </c>
      <c r="C16" s="6" t="s">
        <v>15</v>
      </c>
      <c r="D16" s="1">
        <v>1</v>
      </c>
      <c r="E16" s="2">
        <v>350</v>
      </c>
      <c r="F16" s="1">
        <v>1</v>
      </c>
      <c r="G16" s="2">
        <v>340.3</v>
      </c>
      <c r="H16" s="1">
        <v>1</v>
      </c>
      <c r="I16" s="2">
        <v>45</v>
      </c>
      <c r="J16" s="1">
        <v>1</v>
      </c>
      <c r="K16" s="2">
        <v>35.299999999999997</v>
      </c>
      <c r="L16" s="130" t="s">
        <v>239</v>
      </c>
    </row>
    <row r="17" spans="1:12">
      <c r="A17" s="55" t="s">
        <v>10</v>
      </c>
      <c r="B17" s="22" t="s">
        <v>15</v>
      </c>
      <c r="C17" s="6" t="s">
        <v>15</v>
      </c>
      <c r="D17" s="56" t="s">
        <v>15</v>
      </c>
      <c r="E17" s="6">
        <f>SUM(E21+E20+E19+E18)</f>
        <v>350</v>
      </c>
      <c r="F17" s="56" t="s">
        <v>15</v>
      </c>
      <c r="G17" s="6">
        <v>340.3</v>
      </c>
      <c r="H17" s="56" t="s">
        <v>15</v>
      </c>
      <c r="I17" s="6">
        <v>45</v>
      </c>
      <c r="J17" s="56" t="s">
        <v>15</v>
      </c>
      <c r="K17" s="6">
        <v>35.299999999999997</v>
      </c>
      <c r="L17" s="131"/>
    </row>
    <row r="18" spans="1:12">
      <c r="A18" s="55" t="s">
        <v>11</v>
      </c>
      <c r="B18" s="22" t="s">
        <v>15</v>
      </c>
      <c r="C18" s="6" t="s">
        <v>15</v>
      </c>
      <c r="D18" s="56" t="s">
        <v>15</v>
      </c>
      <c r="E18" s="6">
        <v>350</v>
      </c>
      <c r="F18" s="56" t="s">
        <v>15</v>
      </c>
      <c r="G18" s="6">
        <v>340.3</v>
      </c>
      <c r="H18" s="56" t="s">
        <v>15</v>
      </c>
      <c r="I18" s="6">
        <v>45</v>
      </c>
      <c r="J18" s="56" t="s">
        <v>15</v>
      </c>
      <c r="K18" s="6">
        <v>35.299999999999997</v>
      </c>
      <c r="L18" s="131"/>
    </row>
    <row r="19" spans="1:12">
      <c r="A19" s="55" t="s">
        <v>12</v>
      </c>
      <c r="B19" s="4" t="s">
        <v>15</v>
      </c>
      <c r="C19" s="4" t="s">
        <v>15</v>
      </c>
      <c r="D19" s="57" t="s">
        <v>15</v>
      </c>
      <c r="E19" s="4"/>
      <c r="F19" s="57" t="s">
        <v>15</v>
      </c>
      <c r="G19" s="4"/>
      <c r="H19" s="57" t="s">
        <v>15</v>
      </c>
      <c r="I19" s="4"/>
      <c r="J19" s="57" t="s">
        <v>15</v>
      </c>
      <c r="K19" s="4"/>
      <c r="L19" s="131"/>
    </row>
    <row r="20" spans="1:12" ht="14.25" customHeight="1">
      <c r="A20" s="55" t="s">
        <v>13</v>
      </c>
      <c r="B20" s="4" t="s">
        <v>15</v>
      </c>
      <c r="C20" s="4" t="s">
        <v>15</v>
      </c>
      <c r="D20" s="57" t="s">
        <v>15</v>
      </c>
      <c r="E20" s="4"/>
      <c r="F20" s="57" t="s">
        <v>15</v>
      </c>
      <c r="G20" s="4"/>
      <c r="H20" s="57" t="s">
        <v>15</v>
      </c>
      <c r="I20" s="4"/>
      <c r="J20" s="57" t="s">
        <v>15</v>
      </c>
      <c r="K20" s="4"/>
      <c r="L20" s="131"/>
    </row>
    <row r="21" spans="1:12">
      <c r="A21" s="55" t="s">
        <v>14</v>
      </c>
      <c r="B21" s="4" t="s">
        <v>15</v>
      </c>
      <c r="C21" s="4" t="s">
        <v>15</v>
      </c>
      <c r="D21" s="57" t="s">
        <v>15</v>
      </c>
      <c r="E21" s="4"/>
      <c r="F21" s="57" t="s">
        <v>15</v>
      </c>
      <c r="G21" s="4"/>
      <c r="H21" s="57" t="s">
        <v>15</v>
      </c>
      <c r="I21" s="4"/>
      <c r="J21" s="57" t="s">
        <v>15</v>
      </c>
      <c r="K21" s="4"/>
      <c r="L21" s="132"/>
    </row>
    <row r="22" spans="1:12" s="3" customFormat="1" ht="46.5" customHeight="1">
      <c r="A22" s="54" t="s">
        <v>158</v>
      </c>
      <c r="B22" s="2" t="s">
        <v>15</v>
      </c>
      <c r="C22" s="2" t="s">
        <v>15</v>
      </c>
      <c r="D22" s="1">
        <v>1</v>
      </c>
      <c r="E22" s="2"/>
      <c r="F22" s="1"/>
      <c r="G22" s="2">
        <v>0</v>
      </c>
      <c r="H22" s="1"/>
      <c r="I22" s="2">
        <v>0</v>
      </c>
      <c r="J22" s="1"/>
      <c r="K22" s="2">
        <v>0</v>
      </c>
      <c r="L22" s="130" t="s">
        <v>181</v>
      </c>
    </row>
    <row r="23" spans="1:12">
      <c r="A23" s="55" t="s">
        <v>10</v>
      </c>
      <c r="B23" s="6" t="s">
        <v>15</v>
      </c>
      <c r="C23" s="6" t="s">
        <v>15</v>
      </c>
      <c r="D23" s="56" t="s">
        <v>15</v>
      </c>
      <c r="E23" s="6">
        <f t="shared" ref="E23" si="0">E24+E25+E26+E27</f>
        <v>0</v>
      </c>
      <c r="F23" s="56" t="s">
        <v>15</v>
      </c>
      <c r="G23" s="6">
        <f t="shared" ref="G23" si="1">G24+G25+G26+G27</f>
        <v>0</v>
      </c>
      <c r="H23" s="56" t="s">
        <v>15</v>
      </c>
      <c r="I23" s="6">
        <f t="shared" ref="I23" si="2">I24+I25+I26+I27</f>
        <v>0</v>
      </c>
      <c r="J23" s="56" t="s">
        <v>15</v>
      </c>
      <c r="K23" s="6">
        <f t="shared" ref="K23" si="3">K24+K25+K26+K27</f>
        <v>0</v>
      </c>
      <c r="L23" s="131"/>
    </row>
    <row r="24" spans="1:12">
      <c r="A24" s="55" t="s">
        <v>11</v>
      </c>
      <c r="B24" s="6" t="s">
        <v>15</v>
      </c>
      <c r="C24" s="6" t="s">
        <v>15</v>
      </c>
      <c r="D24" s="56" t="s">
        <v>15</v>
      </c>
      <c r="E24" s="6">
        <v>0</v>
      </c>
      <c r="F24" s="56" t="s">
        <v>15</v>
      </c>
      <c r="G24" s="6">
        <v>0</v>
      </c>
      <c r="H24" s="56" t="s">
        <v>15</v>
      </c>
      <c r="I24" s="6">
        <v>0</v>
      </c>
      <c r="J24" s="56" t="s">
        <v>15</v>
      </c>
      <c r="K24" s="6">
        <v>0</v>
      </c>
      <c r="L24" s="131"/>
    </row>
    <row r="25" spans="1:12">
      <c r="A25" s="55" t="s">
        <v>12</v>
      </c>
      <c r="B25" s="4" t="s">
        <v>15</v>
      </c>
      <c r="C25" s="4" t="s">
        <v>15</v>
      </c>
      <c r="D25" s="57" t="s">
        <v>15</v>
      </c>
      <c r="E25" s="6">
        <v>0</v>
      </c>
      <c r="F25" s="57" t="s">
        <v>15</v>
      </c>
      <c r="G25" s="6">
        <v>0</v>
      </c>
      <c r="H25" s="57" t="s">
        <v>15</v>
      </c>
      <c r="I25" s="6">
        <v>0</v>
      </c>
      <c r="J25" s="57" t="s">
        <v>15</v>
      </c>
      <c r="K25" s="6">
        <v>0</v>
      </c>
      <c r="L25" s="131"/>
    </row>
    <row r="26" spans="1:12">
      <c r="A26" s="55" t="s">
        <v>13</v>
      </c>
      <c r="B26" s="4" t="s">
        <v>15</v>
      </c>
      <c r="C26" s="4" t="s">
        <v>15</v>
      </c>
      <c r="D26" s="57" t="s">
        <v>15</v>
      </c>
      <c r="E26" s="6">
        <v>0</v>
      </c>
      <c r="F26" s="57" t="s">
        <v>15</v>
      </c>
      <c r="G26" s="6">
        <v>0</v>
      </c>
      <c r="H26" s="57" t="s">
        <v>15</v>
      </c>
      <c r="I26" s="6">
        <v>0</v>
      </c>
      <c r="J26" s="57" t="s">
        <v>15</v>
      </c>
      <c r="K26" s="6">
        <v>0</v>
      </c>
      <c r="L26" s="131"/>
    </row>
    <row r="27" spans="1:12">
      <c r="A27" s="55" t="s">
        <v>14</v>
      </c>
      <c r="B27" s="4" t="s">
        <v>15</v>
      </c>
      <c r="C27" s="4" t="s">
        <v>15</v>
      </c>
      <c r="D27" s="57" t="s">
        <v>15</v>
      </c>
      <c r="E27" s="6">
        <v>0</v>
      </c>
      <c r="F27" s="57" t="s">
        <v>15</v>
      </c>
      <c r="G27" s="6">
        <v>0</v>
      </c>
      <c r="H27" s="57" t="s">
        <v>15</v>
      </c>
      <c r="I27" s="6">
        <v>0</v>
      </c>
      <c r="J27" s="57" t="s">
        <v>15</v>
      </c>
      <c r="K27" s="6">
        <v>0</v>
      </c>
      <c r="L27" s="132"/>
    </row>
    <row r="28" spans="1:12" ht="108">
      <c r="A28" s="58" t="s">
        <v>206</v>
      </c>
      <c r="B28" s="4" t="s">
        <v>15</v>
      </c>
      <c r="C28" s="4" t="s">
        <v>15</v>
      </c>
      <c r="D28" s="57"/>
      <c r="E28" s="6"/>
      <c r="F28" s="57">
        <v>4</v>
      </c>
      <c r="G28" s="6">
        <v>52.5</v>
      </c>
      <c r="H28" s="57"/>
      <c r="I28" s="6"/>
      <c r="J28" s="57">
        <v>4</v>
      </c>
      <c r="K28" s="6">
        <v>52.5</v>
      </c>
      <c r="L28" s="129" t="s">
        <v>247</v>
      </c>
    </row>
    <row r="29" spans="1:12">
      <c r="A29" s="55" t="s">
        <v>10</v>
      </c>
      <c r="B29" s="4" t="s">
        <v>15</v>
      </c>
      <c r="C29" s="4" t="s">
        <v>15</v>
      </c>
      <c r="D29" s="57"/>
      <c r="E29" s="6"/>
      <c r="F29" s="57"/>
      <c r="G29" s="6">
        <v>210</v>
      </c>
      <c r="H29" s="57"/>
      <c r="I29" s="6"/>
      <c r="J29" s="57"/>
      <c r="K29" s="6">
        <v>210</v>
      </c>
      <c r="L29" s="119"/>
    </row>
    <row r="30" spans="1:12">
      <c r="A30" s="55" t="s">
        <v>11</v>
      </c>
      <c r="B30" s="4" t="s">
        <v>15</v>
      </c>
      <c r="C30" s="4" t="s">
        <v>15</v>
      </c>
      <c r="D30" s="57"/>
      <c r="E30" s="6"/>
      <c r="F30" s="57"/>
      <c r="G30" s="6">
        <v>210</v>
      </c>
      <c r="H30" s="57"/>
      <c r="I30" s="6"/>
      <c r="J30" s="57"/>
      <c r="K30" s="6">
        <v>210</v>
      </c>
      <c r="L30" s="119"/>
    </row>
    <row r="31" spans="1:12">
      <c r="A31" s="55" t="s">
        <v>12</v>
      </c>
      <c r="B31" s="4" t="s">
        <v>15</v>
      </c>
      <c r="C31" s="4" t="s">
        <v>15</v>
      </c>
      <c r="D31" s="57"/>
      <c r="E31" s="6"/>
      <c r="F31" s="57"/>
      <c r="G31" s="6"/>
      <c r="H31" s="57"/>
      <c r="I31" s="6"/>
      <c r="J31" s="57"/>
      <c r="K31" s="6"/>
      <c r="L31" s="119"/>
    </row>
    <row r="32" spans="1:12">
      <c r="A32" s="55" t="s">
        <v>13</v>
      </c>
      <c r="B32" s="4" t="s">
        <v>15</v>
      </c>
      <c r="C32" s="4" t="s">
        <v>15</v>
      </c>
      <c r="D32" s="57"/>
      <c r="E32" s="6"/>
      <c r="F32" s="57"/>
      <c r="G32" s="6"/>
      <c r="H32" s="57"/>
      <c r="I32" s="6"/>
      <c r="J32" s="57"/>
      <c r="K32" s="6"/>
      <c r="L32" s="119"/>
    </row>
    <row r="33" spans="1:14">
      <c r="A33" s="55" t="s">
        <v>14</v>
      </c>
      <c r="B33" s="4" t="s">
        <v>15</v>
      </c>
      <c r="C33" s="4" t="s">
        <v>15</v>
      </c>
      <c r="D33" s="57"/>
      <c r="E33" s="6"/>
      <c r="F33" s="57"/>
      <c r="G33" s="6"/>
      <c r="H33" s="57"/>
      <c r="I33" s="6"/>
      <c r="J33" s="57"/>
      <c r="K33" s="6"/>
      <c r="L33" s="119"/>
    </row>
    <row r="34" spans="1:14" ht="48.75" customHeight="1">
      <c r="A34" s="58" t="s">
        <v>207</v>
      </c>
      <c r="B34" s="4" t="s">
        <v>15</v>
      </c>
      <c r="C34" s="4" t="s">
        <v>15</v>
      </c>
      <c r="D34" s="57"/>
      <c r="E34" s="6"/>
      <c r="F34" s="57">
        <v>16</v>
      </c>
      <c r="G34" s="6">
        <v>25</v>
      </c>
      <c r="H34" s="57"/>
      <c r="I34" s="6"/>
      <c r="J34" s="57">
        <v>16</v>
      </c>
      <c r="K34" s="6">
        <v>25</v>
      </c>
      <c r="L34" s="131" t="s">
        <v>247</v>
      </c>
    </row>
    <row r="35" spans="1:14">
      <c r="A35" s="55" t="s">
        <v>10</v>
      </c>
      <c r="B35" s="4" t="s">
        <v>15</v>
      </c>
      <c r="C35" s="4" t="s">
        <v>15</v>
      </c>
      <c r="D35" s="57"/>
      <c r="E35" s="6"/>
      <c r="F35" s="57"/>
      <c r="G35" s="6">
        <v>400</v>
      </c>
      <c r="H35" s="57"/>
      <c r="I35" s="6"/>
      <c r="J35" s="57"/>
      <c r="K35" s="6">
        <v>400</v>
      </c>
      <c r="L35" s="131"/>
    </row>
    <row r="36" spans="1:14">
      <c r="A36" s="55" t="s">
        <v>11</v>
      </c>
      <c r="B36" s="4" t="s">
        <v>15</v>
      </c>
      <c r="C36" s="4" t="s">
        <v>15</v>
      </c>
      <c r="D36" s="57"/>
      <c r="E36" s="6"/>
      <c r="F36" s="57"/>
      <c r="G36" s="6">
        <v>400</v>
      </c>
      <c r="H36" s="57"/>
      <c r="I36" s="6"/>
      <c r="J36" s="57"/>
      <c r="K36" s="6">
        <v>400</v>
      </c>
      <c r="L36" s="131"/>
    </row>
    <row r="37" spans="1:14">
      <c r="A37" s="55" t="s">
        <v>12</v>
      </c>
      <c r="B37" s="4" t="s">
        <v>15</v>
      </c>
      <c r="C37" s="4" t="s">
        <v>15</v>
      </c>
      <c r="D37" s="57"/>
      <c r="E37" s="6"/>
      <c r="F37" s="57"/>
      <c r="G37" s="6"/>
      <c r="H37" s="57"/>
      <c r="I37" s="6"/>
      <c r="J37" s="57"/>
      <c r="K37" s="6"/>
      <c r="L37" s="131"/>
    </row>
    <row r="38" spans="1:14">
      <c r="A38" s="55" t="s">
        <v>13</v>
      </c>
      <c r="B38" s="4" t="s">
        <v>15</v>
      </c>
      <c r="C38" s="4" t="s">
        <v>15</v>
      </c>
      <c r="D38" s="57"/>
      <c r="E38" s="6"/>
      <c r="F38" s="57"/>
      <c r="G38" s="6"/>
      <c r="H38" s="57"/>
      <c r="I38" s="6"/>
      <c r="J38" s="57"/>
      <c r="K38" s="6"/>
      <c r="L38" s="131"/>
    </row>
    <row r="39" spans="1:14" ht="41.25" customHeight="1">
      <c r="A39" s="55" t="s">
        <v>14</v>
      </c>
      <c r="B39" s="4" t="s">
        <v>15</v>
      </c>
      <c r="C39" s="4" t="s">
        <v>15</v>
      </c>
      <c r="D39" s="57"/>
      <c r="E39" s="6"/>
      <c r="F39" s="57"/>
      <c r="G39" s="6"/>
      <c r="H39" s="57"/>
      <c r="I39" s="6"/>
      <c r="J39" s="57"/>
      <c r="K39" s="6"/>
      <c r="L39" s="132"/>
    </row>
    <row r="40" spans="1:14" s="3" customFormat="1" ht="24.75" customHeight="1">
      <c r="A40" s="54" t="s">
        <v>49</v>
      </c>
      <c r="B40" s="2" t="s">
        <v>15</v>
      </c>
      <c r="C40" s="2" t="s">
        <v>15</v>
      </c>
      <c r="D40" s="1">
        <v>273</v>
      </c>
      <c r="E40" s="2">
        <v>0</v>
      </c>
      <c r="F40" s="1">
        <v>269</v>
      </c>
      <c r="G40" s="2">
        <v>0</v>
      </c>
      <c r="H40" s="1">
        <v>269</v>
      </c>
      <c r="I40" s="2">
        <v>0</v>
      </c>
      <c r="J40" s="1">
        <v>269</v>
      </c>
      <c r="K40" s="2">
        <v>0</v>
      </c>
      <c r="L40" s="130" t="s">
        <v>211</v>
      </c>
      <c r="N40" s="60"/>
    </row>
    <row r="41" spans="1:14">
      <c r="A41" s="55" t="s">
        <v>10</v>
      </c>
      <c r="B41" s="6" t="s">
        <v>15</v>
      </c>
      <c r="C41" s="6" t="s">
        <v>15</v>
      </c>
      <c r="D41" s="56" t="s">
        <v>15</v>
      </c>
      <c r="E41" s="6">
        <f t="shared" ref="E41" si="4">E42+E43+E44+E45</f>
        <v>0</v>
      </c>
      <c r="F41" s="56" t="s">
        <v>15</v>
      </c>
      <c r="G41" s="6">
        <f t="shared" ref="G41" si="5">G42+G43+G44+G45</f>
        <v>0</v>
      </c>
      <c r="H41" s="56" t="s">
        <v>15</v>
      </c>
      <c r="I41" s="6">
        <f t="shared" ref="I41" si="6">I42+I43+I44+I45</f>
        <v>0</v>
      </c>
      <c r="J41" s="56" t="s">
        <v>15</v>
      </c>
      <c r="K41" s="6">
        <f t="shared" ref="K41" si="7">K42+K43+K44+K45</f>
        <v>0</v>
      </c>
      <c r="L41" s="131"/>
      <c r="N41" s="60"/>
    </row>
    <row r="42" spans="1:14">
      <c r="A42" s="55" t="s">
        <v>11</v>
      </c>
      <c r="B42" s="6" t="s">
        <v>15</v>
      </c>
      <c r="C42" s="6" t="s">
        <v>15</v>
      </c>
      <c r="D42" s="56" t="s">
        <v>15</v>
      </c>
      <c r="E42" s="6">
        <v>0</v>
      </c>
      <c r="F42" s="56" t="s">
        <v>15</v>
      </c>
      <c r="G42" s="6">
        <v>0</v>
      </c>
      <c r="H42" s="56" t="s">
        <v>15</v>
      </c>
      <c r="I42" s="6">
        <v>0</v>
      </c>
      <c r="J42" s="56" t="s">
        <v>15</v>
      </c>
      <c r="K42" s="6">
        <v>0</v>
      </c>
      <c r="L42" s="131"/>
    </row>
    <row r="43" spans="1:14">
      <c r="A43" s="55" t="s">
        <v>12</v>
      </c>
      <c r="B43" s="6" t="s">
        <v>15</v>
      </c>
      <c r="C43" s="6" t="s">
        <v>15</v>
      </c>
      <c r="D43" s="56" t="s">
        <v>15</v>
      </c>
      <c r="E43" s="6"/>
      <c r="F43" s="56" t="s">
        <v>15</v>
      </c>
      <c r="G43" s="6"/>
      <c r="H43" s="56" t="s">
        <v>15</v>
      </c>
      <c r="I43" s="6"/>
      <c r="J43" s="56" t="s">
        <v>15</v>
      </c>
      <c r="K43" s="6"/>
      <c r="L43" s="131"/>
    </row>
    <row r="44" spans="1:14">
      <c r="A44" s="55" t="s">
        <v>13</v>
      </c>
      <c r="B44" s="4" t="s">
        <v>15</v>
      </c>
      <c r="C44" s="4" t="s">
        <v>15</v>
      </c>
      <c r="D44" s="57" t="s">
        <v>15</v>
      </c>
      <c r="E44" s="4"/>
      <c r="F44" s="57" t="s">
        <v>15</v>
      </c>
      <c r="G44" s="4"/>
      <c r="H44" s="57" t="s">
        <v>15</v>
      </c>
      <c r="I44" s="4"/>
      <c r="J44" s="57" t="s">
        <v>15</v>
      </c>
      <c r="K44" s="4"/>
      <c r="L44" s="131"/>
    </row>
    <row r="45" spans="1:14">
      <c r="A45" s="55" t="s">
        <v>14</v>
      </c>
      <c r="B45" s="4" t="s">
        <v>15</v>
      </c>
      <c r="C45" s="4" t="s">
        <v>15</v>
      </c>
      <c r="D45" s="57" t="s">
        <v>15</v>
      </c>
      <c r="E45" s="4"/>
      <c r="F45" s="57" t="s">
        <v>15</v>
      </c>
      <c r="G45" s="4"/>
      <c r="H45" s="57" t="s">
        <v>15</v>
      </c>
      <c r="I45" s="4"/>
      <c r="J45" s="57" t="s">
        <v>15</v>
      </c>
      <c r="K45" s="4"/>
      <c r="L45" s="132"/>
    </row>
    <row r="46" spans="1:14" s="3" customFormat="1" ht="84" customHeight="1">
      <c r="A46" s="54" t="s">
        <v>50</v>
      </c>
      <c r="B46" s="2" t="s">
        <v>15</v>
      </c>
      <c r="C46" s="2" t="s">
        <v>15</v>
      </c>
      <c r="D46" s="1">
        <v>100</v>
      </c>
      <c r="E46" s="2" t="s">
        <v>171</v>
      </c>
      <c r="F46" s="1">
        <v>62</v>
      </c>
      <c r="G46" s="115" t="s">
        <v>171</v>
      </c>
      <c r="H46" s="1">
        <v>42</v>
      </c>
      <c r="I46" s="115" t="s">
        <v>171</v>
      </c>
      <c r="J46" s="1">
        <v>50</v>
      </c>
      <c r="K46" s="115" t="s">
        <v>171</v>
      </c>
      <c r="L46" s="130" t="s">
        <v>235</v>
      </c>
    </row>
    <row r="47" spans="1:14">
      <c r="A47" s="55" t="s">
        <v>10</v>
      </c>
      <c r="B47" s="6" t="s">
        <v>15</v>
      </c>
      <c r="C47" s="6" t="s">
        <v>15</v>
      </c>
      <c r="D47" s="56" t="s">
        <v>15</v>
      </c>
      <c r="E47" s="6">
        <f>E48+E49+E50+E51</f>
        <v>1200</v>
      </c>
      <c r="F47" s="56" t="s">
        <v>15</v>
      </c>
      <c r="G47" s="6">
        <v>590.9</v>
      </c>
      <c r="H47" s="56" t="s">
        <v>15</v>
      </c>
      <c r="I47" s="6">
        <v>504</v>
      </c>
      <c r="J47" s="56" t="s">
        <v>15</v>
      </c>
      <c r="K47" s="28">
        <v>490.91</v>
      </c>
      <c r="L47" s="131"/>
    </row>
    <row r="48" spans="1:14">
      <c r="A48" s="55" t="s">
        <v>11</v>
      </c>
      <c r="B48" s="6" t="s">
        <v>15</v>
      </c>
      <c r="C48" s="6" t="s">
        <v>15</v>
      </c>
      <c r="D48" s="56" t="s">
        <v>15</v>
      </c>
      <c r="E48" s="6">
        <v>1200</v>
      </c>
      <c r="F48" s="56" t="s">
        <v>15</v>
      </c>
      <c r="G48" s="28">
        <v>590.9</v>
      </c>
      <c r="H48" s="56" t="s">
        <v>15</v>
      </c>
      <c r="I48" s="6">
        <v>504</v>
      </c>
      <c r="J48" s="56" t="s">
        <v>15</v>
      </c>
      <c r="K48" s="28">
        <v>490.91</v>
      </c>
      <c r="L48" s="131"/>
    </row>
    <row r="49" spans="1:17">
      <c r="A49" s="55" t="s">
        <v>12</v>
      </c>
      <c r="B49" s="4" t="s">
        <v>15</v>
      </c>
      <c r="C49" s="4" t="s">
        <v>15</v>
      </c>
      <c r="D49" s="57" t="s">
        <v>15</v>
      </c>
      <c r="E49" s="4"/>
      <c r="F49" s="57" t="s">
        <v>15</v>
      </c>
      <c r="G49" s="4"/>
      <c r="H49" s="57" t="s">
        <v>15</v>
      </c>
      <c r="I49" s="4"/>
      <c r="J49" s="57" t="s">
        <v>15</v>
      </c>
      <c r="K49" s="123"/>
      <c r="L49" s="131"/>
    </row>
    <row r="50" spans="1:17">
      <c r="A50" s="55" t="s">
        <v>13</v>
      </c>
      <c r="B50" s="4" t="s">
        <v>15</v>
      </c>
      <c r="C50" s="4" t="s">
        <v>15</v>
      </c>
      <c r="D50" s="57" t="s">
        <v>15</v>
      </c>
      <c r="E50" s="4"/>
      <c r="F50" s="57" t="s">
        <v>15</v>
      </c>
      <c r="G50" s="4"/>
      <c r="H50" s="57" t="s">
        <v>15</v>
      </c>
      <c r="I50" s="4"/>
      <c r="J50" s="57" t="s">
        <v>15</v>
      </c>
      <c r="K50" s="123"/>
      <c r="L50" s="131"/>
    </row>
    <row r="51" spans="1:17" ht="13.5" customHeight="1">
      <c r="A51" s="59" t="s">
        <v>14</v>
      </c>
      <c r="B51" s="4" t="s">
        <v>15</v>
      </c>
      <c r="C51" s="4" t="s">
        <v>15</v>
      </c>
      <c r="D51" s="57" t="s">
        <v>15</v>
      </c>
      <c r="E51" s="4"/>
      <c r="F51" s="57" t="s">
        <v>15</v>
      </c>
      <c r="G51" s="4"/>
      <c r="H51" s="57" t="s">
        <v>15</v>
      </c>
      <c r="I51" s="4"/>
      <c r="J51" s="57" t="s">
        <v>15</v>
      </c>
      <c r="K51" s="123"/>
      <c r="L51" s="132"/>
    </row>
    <row r="52" spans="1:17" s="3" customFormat="1" ht="88.5" customHeight="1">
      <c r="A52" s="54" t="s">
        <v>51</v>
      </c>
      <c r="B52" s="61" t="s">
        <v>15</v>
      </c>
      <c r="C52" s="2" t="s">
        <v>15</v>
      </c>
      <c r="D52" s="1">
        <v>115</v>
      </c>
      <c r="E52" s="30">
        <v>49.8</v>
      </c>
      <c r="F52" s="1">
        <v>104</v>
      </c>
      <c r="G52" s="2">
        <v>42.53</v>
      </c>
      <c r="H52" s="1">
        <v>68</v>
      </c>
      <c r="I52" s="2">
        <v>49.8</v>
      </c>
      <c r="J52" s="1">
        <v>72</v>
      </c>
      <c r="K52" s="2">
        <v>47.5</v>
      </c>
      <c r="L52" s="130" t="s">
        <v>251</v>
      </c>
    </row>
    <row r="53" spans="1:17">
      <c r="A53" s="55" t="s">
        <v>10</v>
      </c>
      <c r="B53" s="22" t="s">
        <v>15</v>
      </c>
      <c r="C53" s="6" t="s">
        <v>15</v>
      </c>
      <c r="D53" s="56" t="s">
        <v>15</v>
      </c>
      <c r="E53" s="6">
        <f>E54+E55+E56+E57</f>
        <v>5730</v>
      </c>
      <c r="F53" s="56" t="s">
        <v>15</v>
      </c>
      <c r="G53" s="6">
        <v>4429.9799999999996</v>
      </c>
      <c r="H53" s="56" t="s">
        <v>15</v>
      </c>
      <c r="I53" s="6">
        <v>3421.5</v>
      </c>
      <c r="J53" s="56" t="s">
        <v>15</v>
      </c>
      <c r="K53" s="6">
        <v>3422.89</v>
      </c>
      <c r="L53" s="131"/>
    </row>
    <row r="54" spans="1:17">
      <c r="A54" s="55" t="s">
        <v>11</v>
      </c>
      <c r="B54" s="22" t="s">
        <v>15</v>
      </c>
      <c r="C54" s="6" t="s">
        <v>15</v>
      </c>
      <c r="D54" s="56" t="s">
        <v>15</v>
      </c>
      <c r="E54" s="6">
        <v>5730</v>
      </c>
      <c r="F54" s="56" t="s">
        <v>15</v>
      </c>
      <c r="G54" s="6">
        <v>4429.9799999999996</v>
      </c>
      <c r="H54" s="56" t="s">
        <v>15</v>
      </c>
      <c r="I54" s="6">
        <v>3421.5</v>
      </c>
      <c r="J54" s="56" t="s">
        <v>15</v>
      </c>
      <c r="K54" s="6">
        <v>3422.89</v>
      </c>
      <c r="L54" s="131"/>
    </row>
    <row r="55" spans="1:17">
      <c r="A55" s="55" t="s">
        <v>12</v>
      </c>
      <c r="B55" s="4" t="s">
        <v>15</v>
      </c>
      <c r="C55" s="6" t="s">
        <v>15</v>
      </c>
      <c r="D55" s="56" t="s">
        <v>15</v>
      </c>
      <c r="E55" s="6"/>
      <c r="F55" s="56" t="s">
        <v>15</v>
      </c>
      <c r="G55" s="6"/>
      <c r="H55" s="56" t="s">
        <v>15</v>
      </c>
      <c r="I55" s="6"/>
      <c r="J55" s="56" t="s">
        <v>15</v>
      </c>
      <c r="K55" s="6"/>
      <c r="L55" s="131"/>
    </row>
    <row r="56" spans="1:17">
      <c r="A56" s="55" t="s">
        <v>13</v>
      </c>
      <c r="B56" s="4" t="s">
        <v>15</v>
      </c>
      <c r="C56" s="4" t="s">
        <v>15</v>
      </c>
      <c r="D56" s="57" t="s">
        <v>15</v>
      </c>
      <c r="E56" s="4"/>
      <c r="F56" s="57" t="s">
        <v>15</v>
      </c>
      <c r="G56" s="4"/>
      <c r="H56" s="57" t="s">
        <v>15</v>
      </c>
      <c r="I56" s="4"/>
      <c r="J56" s="57" t="s">
        <v>15</v>
      </c>
      <c r="K56" s="4"/>
      <c r="L56" s="131"/>
      <c r="N56" s="149"/>
      <c r="O56" s="149"/>
      <c r="P56" s="149"/>
      <c r="Q56" s="149"/>
    </row>
    <row r="57" spans="1:17">
      <c r="A57" s="55" t="s">
        <v>14</v>
      </c>
      <c r="B57" s="4" t="s">
        <v>15</v>
      </c>
      <c r="C57" s="4" t="s">
        <v>15</v>
      </c>
      <c r="D57" s="57" t="s">
        <v>15</v>
      </c>
      <c r="E57" s="4"/>
      <c r="F57" s="57" t="s">
        <v>15</v>
      </c>
      <c r="G57" s="4"/>
      <c r="H57" s="57" t="s">
        <v>15</v>
      </c>
      <c r="I57" s="4"/>
      <c r="J57" s="57" t="s">
        <v>15</v>
      </c>
      <c r="K57" s="4"/>
      <c r="L57" s="132"/>
    </row>
    <row r="58" spans="1:17" s="3" customFormat="1" ht="36" customHeight="1">
      <c r="A58" s="54" t="s">
        <v>86</v>
      </c>
      <c r="B58" s="61" t="s">
        <v>15</v>
      </c>
      <c r="C58" s="2" t="s">
        <v>15</v>
      </c>
      <c r="D58" s="1">
        <v>41</v>
      </c>
      <c r="E58" s="113">
        <v>6.4390000000000001</v>
      </c>
      <c r="F58" s="1"/>
      <c r="G58" s="113"/>
      <c r="H58" s="1"/>
      <c r="I58" s="113"/>
      <c r="J58" s="1"/>
      <c r="K58" s="113"/>
      <c r="L58" s="130" t="s">
        <v>212</v>
      </c>
    </row>
    <row r="59" spans="1:17">
      <c r="A59" s="55" t="s">
        <v>10</v>
      </c>
      <c r="B59" s="22" t="s">
        <v>15</v>
      </c>
      <c r="C59" s="6" t="s">
        <v>15</v>
      </c>
      <c r="D59" s="56" t="s">
        <v>15</v>
      </c>
      <c r="E59" s="6">
        <f>E60+E61+E62+E63</f>
        <v>264</v>
      </c>
      <c r="F59" s="56" t="s">
        <v>15</v>
      </c>
      <c r="G59" s="6">
        <f>G60+G61+G62+G63</f>
        <v>0</v>
      </c>
      <c r="H59" s="56" t="s">
        <v>15</v>
      </c>
      <c r="I59" s="6">
        <f>I60+I61+I62+I63</f>
        <v>0</v>
      </c>
      <c r="J59" s="56" t="s">
        <v>15</v>
      </c>
      <c r="K59" s="6">
        <f>K60+K61+K62+K63</f>
        <v>0</v>
      </c>
      <c r="L59" s="131"/>
    </row>
    <row r="60" spans="1:17">
      <c r="A60" s="55" t="s">
        <v>11</v>
      </c>
      <c r="B60" s="22" t="s">
        <v>15</v>
      </c>
      <c r="C60" s="6" t="s">
        <v>15</v>
      </c>
      <c r="D60" s="56" t="s">
        <v>15</v>
      </c>
      <c r="E60" s="6">
        <v>264</v>
      </c>
      <c r="F60" s="56" t="s">
        <v>15</v>
      </c>
      <c r="G60" s="28"/>
      <c r="H60" s="62" t="s">
        <v>15</v>
      </c>
      <c r="I60" s="28"/>
      <c r="J60" s="62" t="s">
        <v>15</v>
      </c>
      <c r="K60" s="28"/>
      <c r="L60" s="131"/>
    </row>
    <row r="61" spans="1:17">
      <c r="A61" s="55" t="s">
        <v>12</v>
      </c>
      <c r="B61" s="4" t="s">
        <v>15</v>
      </c>
      <c r="C61" s="4" t="s">
        <v>15</v>
      </c>
      <c r="D61" s="57" t="s">
        <v>15</v>
      </c>
      <c r="E61" s="4"/>
      <c r="F61" s="57" t="s">
        <v>15</v>
      </c>
      <c r="G61" s="4"/>
      <c r="H61" s="57" t="s">
        <v>15</v>
      </c>
      <c r="I61" s="4"/>
      <c r="J61" s="57" t="s">
        <v>15</v>
      </c>
      <c r="K61" s="4"/>
      <c r="L61" s="131"/>
    </row>
    <row r="62" spans="1:17">
      <c r="A62" s="55" t="s">
        <v>13</v>
      </c>
      <c r="B62" s="4" t="s">
        <v>15</v>
      </c>
      <c r="C62" s="4" t="s">
        <v>15</v>
      </c>
      <c r="D62" s="57" t="s">
        <v>15</v>
      </c>
      <c r="E62" s="4"/>
      <c r="F62" s="57" t="s">
        <v>15</v>
      </c>
      <c r="G62" s="4"/>
      <c r="H62" s="57" t="s">
        <v>15</v>
      </c>
      <c r="I62" s="4"/>
      <c r="J62" s="57" t="s">
        <v>15</v>
      </c>
      <c r="K62" s="4"/>
      <c r="L62" s="131"/>
    </row>
    <row r="63" spans="1:17" ht="12" customHeight="1">
      <c r="A63" s="55" t="s">
        <v>14</v>
      </c>
      <c r="B63" s="4" t="s">
        <v>15</v>
      </c>
      <c r="C63" s="4" t="s">
        <v>15</v>
      </c>
      <c r="D63" s="57"/>
      <c r="E63" s="4"/>
      <c r="F63" s="57" t="s">
        <v>15</v>
      </c>
      <c r="G63" s="4"/>
      <c r="H63" s="57" t="s">
        <v>15</v>
      </c>
      <c r="I63" s="4"/>
      <c r="J63" s="57" t="s">
        <v>15</v>
      </c>
      <c r="K63" s="4"/>
      <c r="L63" s="132"/>
    </row>
    <row r="64" spans="1:17" ht="30" customHeight="1">
      <c r="A64" s="63" t="s">
        <v>52</v>
      </c>
      <c r="B64" s="4" t="s">
        <v>15</v>
      </c>
      <c r="C64" s="4" t="s">
        <v>15</v>
      </c>
      <c r="D64" s="114">
        <v>14000</v>
      </c>
      <c r="E64" s="27">
        <f>E65/D64</f>
        <v>1.9607142857142858E-2</v>
      </c>
      <c r="F64" s="117">
        <v>11228</v>
      </c>
      <c r="G64" s="27">
        <v>1.6899999999999998E-2</v>
      </c>
      <c r="H64" s="117">
        <v>4846</v>
      </c>
      <c r="I64" s="118">
        <v>1.9599999999999999E-2</v>
      </c>
      <c r="J64" s="117">
        <v>5614</v>
      </c>
      <c r="K64" s="118">
        <v>1.6899999999999998E-2</v>
      </c>
      <c r="L64" s="130" t="s">
        <v>223</v>
      </c>
    </row>
    <row r="65" spans="1:12">
      <c r="A65" s="55" t="s">
        <v>10</v>
      </c>
      <c r="B65" s="22" t="s">
        <v>15</v>
      </c>
      <c r="C65" s="6" t="s">
        <v>15</v>
      </c>
      <c r="D65" s="56" t="s">
        <v>15</v>
      </c>
      <c r="E65" s="6">
        <f>E66+E67+E68+E69</f>
        <v>274.5</v>
      </c>
      <c r="F65" s="64" t="s">
        <v>15</v>
      </c>
      <c r="G65" s="6">
        <v>189.98</v>
      </c>
      <c r="H65" s="64" t="s">
        <v>15</v>
      </c>
      <c r="I65" s="6">
        <v>95</v>
      </c>
      <c r="J65" s="64" t="s">
        <v>15</v>
      </c>
      <c r="K65" s="6">
        <v>94.99</v>
      </c>
      <c r="L65" s="131"/>
    </row>
    <row r="66" spans="1:12">
      <c r="A66" s="55" t="s">
        <v>11</v>
      </c>
      <c r="B66" s="22" t="s">
        <v>15</v>
      </c>
      <c r="C66" s="6" t="s">
        <v>15</v>
      </c>
      <c r="D66" s="56" t="s">
        <v>15</v>
      </c>
      <c r="E66" s="65">
        <v>274.5</v>
      </c>
      <c r="F66" s="64" t="s">
        <v>15</v>
      </c>
      <c r="G66" s="66">
        <v>189.98</v>
      </c>
      <c r="H66" s="64" t="s">
        <v>15</v>
      </c>
      <c r="I66" s="67">
        <v>95</v>
      </c>
      <c r="J66" s="64" t="s">
        <v>15</v>
      </c>
      <c r="K66" s="67">
        <v>94.99</v>
      </c>
      <c r="L66" s="131"/>
    </row>
    <row r="67" spans="1:12">
      <c r="A67" s="55" t="s">
        <v>12</v>
      </c>
      <c r="B67" s="22" t="s">
        <v>15</v>
      </c>
      <c r="C67" s="6" t="s">
        <v>15</v>
      </c>
      <c r="D67" s="56" t="s">
        <v>15</v>
      </c>
      <c r="E67" s="67"/>
      <c r="F67" s="64" t="s">
        <v>15</v>
      </c>
      <c r="G67" s="67"/>
      <c r="H67" s="64" t="s">
        <v>15</v>
      </c>
      <c r="I67" s="67"/>
      <c r="J67" s="64" t="s">
        <v>15</v>
      </c>
      <c r="K67" s="67"/>
      <c r="L67" s="131"/>
    </row>
    <row r="68" spans="1:12">
      <c r="A68" s="55" t="s">
        <v>13</v>
      </c>
      <c r="B68" s="22" t="s">
        <v>15</v>
      </c>
      <c r="C68" s="6" t="s">
        <v>15</v>
      </c>
      <c r="D68" s="56" t="s">
        <v>15</v>
      </c>
      <c r="E68" s="67"/>
      <c r="F68" s="64" t="s">
        <v>15</v>
      </c>
      <c r="G68" s="67"/>
      <c r="H68" s="64" t="s">
        <v>15</v>
      </c>
      <c r="I68" s="67"/>
      <c r="J68" s="64" t="s">
        <v>15</v>
      </c>
      <c r="K68" s="67"/>
      <c r="L68" s="131"/>
    </row>
    <row r="69" spans="1:12">
      <c r="A69" s="55" t="s">
        <v>14</v>
      </c>
      <c r="B69" s="22" t="s">
        <v>15</v>
      </c>
      <c r="C69" s="6" t="s">
        <v>15</v>
      </c>
      <c r="D69" s="56" t="s">
        <v>15</v>
      </c>
      <c r="E69" s="67"/>
      <c r="F69" s="64" t="s">
        <v>15</v>
      </c>
      <c r="G69" s="67"/>
      <c r="H69" s="64" t="s">
        <v>15</v>
      </c>
      <c r="I69" s="67"/>
      <c r="J69" s="64" t="s">
        <v>15</v>
      </c>
      <c r="K69" s="67"/>
      <c r="L69" s="132"/>
    </row>
    <row r="70" spans="1:12" ht="36">
      <c r="A70" s="63" t="s">
        <v>205</v>
      </c>
      <c r="B70" s="4" t="s">
        <v>15</v>
      </c>
      <c r="C70" s="4" t="s">
        <v>15</v>
      </c>
      <c r="D70" s="114">
        <v>0</v>
      </c>
      <c r="E70" s="120">
        <v>0</v>
      </c>
      <c r="F70" s="117">
        <v>1</v>
      </c>
      <c r="G70" s="121">
        <v>352.91</v>
      </c>
      <c r="H70" s="117">
        <v>0</v>
      </c>
      <c r="I70" s="120">
        <v>0</v>
      </c>
      <c r="J70" s="117">
        <v>0</v>
      </c>
      <c r="K70" s="121"/>
      <c r="L70" s="130" t="s">
        <v>246</v>
      </c>
    </row>
    <row r="71" spans="1:12">
      <c r="A71" s="55" t="s">
        <v>10</v>
      </c>
      <c r="B71" s="22" t="s">
        <v>15</v>
      </c>
      <c r="C71" s="6" t="s">
        <v>15</v>
      </c>
      <c r="D71" s="56" t="s">
        <v>15</v>
      </c>
      <c r="E71" s="6"/>
      <c r="F71" s="64" t="s">
        <v>15</v>
      </c>
      <c r="G71" s="6">
        <v>352.91</v>
      </c>
      <c r="H71" s="64" t="s">
        <v>15</v>
      </c>
      <c r="I71" s="6"/>
      <c r="J71" s="64" t="s">
        <v>15</v>
      </c>
      <c r="K71" s="6"/>
      <c r="L71" s="131"/>
    </row>
    <row r="72" spans="1:12">
      <c r="A72" s="55" t="s">
        <v>11</v>
      </c>
      <c r="B72" s="22" t="s">
        <v>15</v>
      </c>
      <c r="C72" s="6" t="s">
        <v>15</v>
      </c>
      <c r="D72" s="56" t="s">
        <v>15</v>
      </c>
      <c r="E72" s="65"/>
      <c r="F72" s="64" t="s">
        <v>15</v>
      </c>
      <c r="G72" s="66">
        <v>352.91</v>
      </c>
      <c r="H72" s="64" t="s">
        <v>15</v>
      </c>
      <c r="I72" s="67"/>
      <c r="J72" s="64" t="s">
        <v>15</v>
      </c>
      <c r="K72" s="67"/>
      <c r="L72" s="131"/>
    </row>
    <row r="73" spans="1:12">
      <c r="A73" s="55" t="s">
        <v>12</v>
      </c>
      <c r="B73" s="22" t="s">
        <v>15</v>
      </c>
      <c r="C73" s="6" t="s">
        <v>15</v>
      </c>
      <c r="D73" s="56" t="s">
        <v>15</v>
      </c>
      <c r="E73" s="67"/>
      <c r="F73" s="64" t="s">
        <v>15</v>
      </c>
      <c r="G73" s="67"/>
      <c r="H73" s="64" t="s">
        <v>15</v>
      </c>
      <c r="I73" s="67"/>
      <c r="J73" s="64" t="s">
        <v>15</v>
      </c>
      <c r="K73" s="67"/>
      <c r="L73" s="131"/>
    </row>
    <row r="74" spans="1:12">
      <c r="A74" s="55" t="s">
        <v>13</v>
      </c>
      <c r="B74" s="22" t="s">
        <v>15</v>
      </c>
      <c r="C74" s="6" t="s">
        <v>15</v>
      </c>
      <c r="D74" s="56" t="s">
        <v>15</v>
      </c>
      <c r="E74" s="67"/>
      <c r="F74" s="64" t="s">
        <v>15</v>
      </c>
      <c r="G74" s="67"/>
      <c r="H74" s="64" t="s">
        <v>15</v>
      </c>
      <c r="I74" s="67"/>
      <c r="J74" s="64" t="s">
        <v>15</v>
      </c>
      <c r="K74" s="67"/>
      <c r="L74" s="131"/>
    </row>
    <row r="75" spans="1:12">
      <c r="A75" s="55" t="s">
        <v>14</v>
      </c>
      <c r="B75" s="22" t="s">
        <v>15</v>
      </c>
      <c r="C75" s="6" t="s">
        <v>15</v>
      </c>
      <c r="D75" s="56" t="s">
        <v>15</v>
      </c>
      <c r="E75" s="67"/>
      <c r="F75" s="64" t="s">
        <v>15</v>
      </c>
      <c r="G75" s="67"/>
      <c r="H75" s="64" t="s">
        <v>15</v>
      </c>
      <c r="I75" s="67"/>
      <c r="J75" s="64" t="s">
        <v>15</v>
      </c>
      <c r="K75" s="67"/>
      <c r="L75" s="132"/>
    </row>
    <row r="76" spans="1:12" s="3" customFormat="1" ht="84">
      <c r="A76" s="58" t="s">
        <v>21</v>
      </c>
      <c r="B76" s="61" t="s">
        <v>15</v>
      </c>
      <c r="C76" s="2" t="s">
        <v>15</v>
      </c>
      <c r="D76" s="1" t="s">
        <v>15</v>
      </c>
      <c r="E76" s="23">
        <f>SUM(E17+E23+E29+E35+E41+E47+E53+E59+E65+E71)</f>
        <v>7818.5</v>
      </c>
      <c r="F76" s="1" t="s">
        <v>15</v>
      </c>
      <c r="G76" s="23">
        <f>SUM(G17+G23+G29+G35+G41+G47+G53+G59+G65+G71)</f>
        <v>6514.0699999999988</v>
      </c>
      <c r="H76" s="1" t="s">
        <v>15</v>
      </c>
      <c r="I76" s="2">
        <f>SUM(I17+I23+I29+I35+I41+I47+I53+I59+I65+I71)</f>
        <v>4065.5</v>
      </c>
      <c r="J76" s="1" t="s">
        <v>15</v>
      </c>
      <c r="K76" s="2">
        <f>SUM(K17+K23+K29+K35+K41+K47+K53+K59+K65+K71)</f>
        <v>4654.09</v>
      </c>
      <c r="L76" s="70" t="s">
        <v>213</v>
      </c>
    </row>
    <row r="77" spans="1:12" s="3" customFormat="1" ht="84">
      <c r="A77" s="58" t="s">
        <v>11</v>
      </c>
      <c r="B77" s="61" t="s">
        <v>15</v>
      </c>
      <c r="C77" s="2" t="s">
        <v>15</v>
      </c>
      <c r="D77" s="1" t="s">
        <v>15</v>
      </c>
      <c r="E77" s="23">
        <f>SUM(E18+E24+E30+E36+E42+E48+E54+E60+E66+E72)</f>
        <v>7818.5</v>
      </c>
      <c r="F77" s="1" t="s">
        <v>15</v>
      </c>
      <c r="G77" s="23">
        <f>SUM(G18+G24+G30+G36+G42+G48+G54+G66+G72)</f>
        <v>6514.0699999999988</v>
      </c>
      <c r="H77" s="1" t="s">
        <v>15</v>
      </c>
      <c r="I77" s="2">
        <f>SUM(I18+I24+I30+I36+I42+I48+I54+I66+I72)</f>
        <v>4065.5</v>
      </c>
      <c r="J77" s="1" t="s">
        <v>15</v>
      </c>
      <c r="K77" s="2">
        <f>SUM(K18+K24+K30+K36+K42+K48+K54+K60+K66+K72)</f>
        <v>4654.09</v>
      </c>
      <c r="L77" s="70" t="s">
        <v>213</v>
      </c>
    </row>
    <row r="78" spans="1:12" s="3" customFormat="1">
      <c r="A78" s="58" t="s">
        <v>12</v>
      </c>
      <c r="B78" s="24" t="s">
        <v>15</v>
      </c>
      <c r="C78" s="24" t="s">
        <v>15</v>
      </c>
      <c r="D78" s="68" t="s">
        <v>15</v>
      </c>
      <c r="E78" s="24"/>
      <c r="F78" s="68" t="s">
        <v>15</v>
      </c>
      <c r="G78" s="24"/>
      <c r="H78" s="68" t="s">
        <v>15</v>
      </c>
      <c r="I78" s="24"/>
      <c r="J78" s="68" t="s">
        <v>15</v>
      </c>
      <c r="K78" s="24"/>
      <c r="L78" s="109"/>
    </row>
    <row r="79" spans="1:12" s="3" customFormat="1">
      <c r="A79" s="58" t="s">
        <v>13</v>
      </c>
      <c r="B79" s="24" t="s">
        <v>15</v>
      </c>
      <c r="C79" s="24" t="s">
        <v>15</v>
      </c>
      <c r="D79" s="68" t="s">
        <v>15</v>
      </c>
      <c r="E79" s="24"/>
      <c r="F79" s="68" t="s">
        <v>15</v>
      </c>
      <c r="G79" s="24"/>
      <c r="H79" s="68" t="s">
        <v>15</v>
      </c>
      <c r="I79" s="24"/>
      <c r="J79" s="68" t="s">
        <v>15</v>
      </c>
      <c r="K79" s="24"/>
      <c r="L79" s="109"/>
    </row>
    <row r="80" spans="1:12" s="3" customFormat="1">
      <c r="A80" s="58" t="s">
        <v>14</v>
      </c>
      <c r="B80" s="24" t="s">
        <v>15</v>
      </c>
      <c r="C80" s="24" t="s">
        <v>15</v>
      </c>
      <c r="D80" s="68" t="s">
        <v>15</v>
      </c>
      <c r="E80" s="24"/>
      <c r="F80" s="68" t="s">
        <v>15</v>
      </c>
      <c r="G80" s="24"/>
      <c r="H80" s="68" t="s">
        <v>15</v>
      </c>
      <c r="I80" s="24"/>
      <c r="J80" s="68" t="s">
        <v>15</v>
      </c>
      <c r="K80" s="24"/>
      <c r="L80" s="109"/>
    </row>
    <row r="81" spans="1:16" s="50" customFormat="1" ht="25.5">
      <c r="A81" s="48" t="s">
        <v>41</v>
      </c>
      <c r="B81" s="49" t="s">
        <v>15</v>
      </c>
      <c r="C81" s="49" t="s">
        <v>15</v>
      </c>
      <c r="D81" s="49" t="s">
        <v>15</v>
      </c>
      <c r="E81" s="49" t="s">
        <v>15</v>
      </c>
      <c r="F81" s="49" t="s">
        <v>15</v>
      </c>
      <c r="G81" s="49" t="s">
        <v>15</v>
      </c>
      <c r="H81" s="49" t="s">
        <v>15</v>
      </c>
      <c r="I81" s="49" t="s">
        <v>15</v>
      </c>
      <c r="J81" s="49" t="s">
        <v>15</v>
      </c>
      <c r="K81" s="49" t="s">
        <v>15</v>
      </c>
      <c r="L81" s="110"/>
    </row>
    <row r="82" spans="1:16" ht="38.25" customHeight="1">
      <c r="A82" s="11" t="s">
        <v>90</v>
      </c>
      <c r="B82" s="52">
        <v>7.1999999999999998E-3</v>
      </c>
      <c r="C82" s="52">
        <v>7.1999999999999998E-3</v>
      </c>
      <c r="D82" s="46" t="s">
        <v>15</v>
      </c>
      <c r="E82" s="46" t="s">
        <v>15</v>
      </c>
      <c r="F82" s="46" t="s">
        <v>15</v>
      </c>
      <c r="G82" s="46" t="s">
        <v>15</v>
      </c>
      <c r="H82" s="46" t="s">
        <v>15</v>
      </c>
      <c r="I82" s="46" t="s">
        <v>15</v>
      </c>
      <c r="J82" s="46" t="s">
        <v>15</v>
      </c>
      <c r="K82" s="46" t="s">
        <v>15</v>
      </c>
      <c r="L82" s="70"/>
    </row>
    <row r="83" spans="1:16" ht="36">
      <c r="A83" s="11" t="s">
        <v>159</v>
      </c>
      <c r="B83" s="4" t="s">
        <v>190</v>
      </c>
      <c r="C83" s="4" t="s">
        <v>214</v>
      </c>
      <c r="D83" s="46" t="s">
        <v>15</v>
      </c>
      <c r="E83" s="46" t="s">
        <v>15</v>
      </c>
      <c r="F83" s="46" t="s">
        <v>15</v>
      </c>
      <c r="G83" s="46" t="s">
        <v>15</v>
      </c>
      <c r="H83" s="46" t="s">
        <v>15</v>
      </c>
      <c r="I83" s="46" t="s">
        <v>15</v>
      </c>
      <c r="J83" s="46" t="s">
        <v>15</v>
      </c>
      <c r="K83" s="46" t="s">
        <v>15</v>
      </c>
      <c r="L83" s="70"/>
    </row>
    <row r="84" spans="1:16" ht="36" customHeight="1">
      <c r="A84" s="69" t="s">
        <v>22</v>
      </c>
      <c r="B84" s="52">
        <v>0.11</v>
      </c>
      <c r="C84" s="52">
        <v>0.09</v>
      </c>
      <c r="D84" s="46" t="s">
        <v>15</v>
      </c>
      <c r="E84" s="46" t="s">
        <v>15</v>
      </c>
      <c r="F84" s="46" t="s">
        <v>15</v>
      </c>
      <c r="G84" s="46" t="s">
        <v>15</v>
      </c>
      <c r="H84" s="46" t="s">
        <v>15</v>
      </c>
      <c r="I84" s="46" t="s">
        <v>15</v>
      </c>
      <c r="J84" s="46" t="s">
        <v>15</v>
      </c>
      <c r="K84" s="46" t="s">
        <v>15</v>
      </c>
      <c r="L84" s="70" t="s">
        <v>241</v>
      </c>
    </row>
    <row r="85" spans="1:16" ht="36">
      <c r="A85" s="69" t="s">
        <v>23</v>
      </c>
      <c r="B85" s="52">
        <v>2.01E-2</v>
      </c>
      <c r="C85" s="52">
        <v>1.6799999999999999E-2</v>
      </c>
      <c r="D85" s="46" t="s">
        <v>15</v>
      </c>
      <c r="E85" s="46" t="s">
        <v>15</v>
      </c>
      <c r="F85" s="46" t="s">
        <v>15</v>
      </c>
      <c r="G85" s="46" t="s">
        <v>15</v>
      </c>
      <c r="H85" s="46" t="s">
        <v>15</v>
      </c>
      <c r="I85" s="46" t="s">
        <v>15</v>
      </c>
      <c r="J85" s="46" t="s">
        <v>15</v>
      </c>
      <c r="K85" s="46" t="s">
        <v>15</v>
      </c>
      <c r="L85" s="70"/>
    </row>
    <row r="86" spans="1:16" ht="36">
      <c r="A86" s="69" t="s">
        <v>24</v>
      </c>
      <c r="B86" s="53" t="s">
        <v>25</v>
      </c>
      <c r="C86" s="124" t="s">
        <v>224</v>
      </c>
      <c r="D86" s="46" t="s">
        <v>15</v>
      </c>
      <c r="E86" s="46" t="s">
        <v>15</v>
      </c>
      <c r="F86" s="46" t="s">
        <v>15</v>
      </c>
      <c r="G86" s="46" t="s">
        <v>15</v>
      </c>
      <c r="H86" s="46" t="s">
        <v>15</v>
      </c>
      <c r="I86" s="46" t="s">
        <v>15</v>
      </c>
      <c r="J86" s="46" t="s">
        <v>15</v>
      </c>
      <c r="K86" s="46" t="s">
        <v>15</v>
      </c>
      <c r="L86" s="70"/>
    </row>
    <row r="87" spans="1:16" s="3" customFormat="1" ht="24">
      <c r="A87" s="58" t="s">
        <v>53</v>
      </c>
      <c r="B87" s="2" t="s">
        <v>15</v>
      </c>
      <c r="C87" s="2" t="s">
        <v>15</v>
      </c>
      <c r="D87" s="1">
        <v>1</v>
      </c>
      <c r="E87" s="2">
        <f>E88/D87</f>
        <v>300</v>
      </c>
      <c r="F87" s="1"/>
      <c r="G87" s="2"/>
      <c r="H87" s="1">
        <v>0</v>
      </c>
      <c r="I87" s="2"/>
      <c r="J87" s="1"/>
      <c r="K87" s="2"/>
      <c r="L87" s="154" t="s">
        <v>215</v>
      </c>
    </row>
    <row r="88" spans="1:16">
      <c r="A88" s="55" t="s">
        <v>10</v>
      </c>
      <c r="B88" s="6" t="s">
        <v>15</v>
      </c>
      <c r="C88" s="6" t="s">
        <v>15</v>
      </c>
      <c r="D88" s="56" t="s">
        <v>15</v>
      </c>
      <c r="E88" s="6">
        <f>E89+E90+E91+E92</f>
        <v>300</v>
      </c>
      <c r="F88" s="56" t="s">
        <v>15</v>
      </c>
      <c r="G88" s="6">
        <f>G89+G90+G91+G92</f>
        <v>0</v>
      </c>
      <c r="H88" s="56" t="s">
        <v>15</v>
      </c>
      <c r="I88" s="6">
        <f>I89+I90+I91+I92</f>
        <v>0</v>
      </c>
      <c r="J88" s="56" t="s">
        <v>15</v>
      </c>
      <c r="K88" s="6">
        <f>K89+K90+K91+K92</f>
        <v>0</v>
      </c>
      <c r="L88" s="155"/>
    </row>
    <row r="89" spans="1:16">
      <c r="A89" s="55" t="s">
        <v>11</v>
      </c>
      <c r="B89" s="6" t="s">
        <v>15</v>
      </c>
      <c r="C89" s="6" t="s">
        <v>15</v>
      </c>
      <c r="D89" s="56" t="s">
        <v>15</v>
      </c>
      <c r="E89" s="6">
        <v>300</v>
      </c>
      <c r="F89" s="56" t="s">
        <v>15</v>
      </c>
      <c r="G89" s="6"/>
      <c r="H89" s="56" t="s">
        <v>15</v>
      </c>
      <c r="I89" s="28"/>
      <c r="J89" s="56" t="s">
        <v>15</v>
      </c>
      <c r="K89" s="28"/>
      <c r="L89" s="155"/>
    </row>
    <row r="90" spans="1:16">
      <c r="A90" s="55" t="s">
        <v>12</v>
      </c>
      <c r="B90" s="4" t="s">
        <v>15</v>
      </c>
      <c r="C90" s="4" t="s">
        <v>15</v>
      </c>
      <c r="D90" s="57" t="s">
        <v>15</v>
      </c>
      <c r="E90" s="4"/>
      <c r="F90" s="57" t="s">
        <v>15</v>
      </c>
      <c r="G90" s="4"/>
      <c r="H90" s="57" t="s">
        <v>15</v>
      </c>
      <c r="I90" s="4"/>
      <c r="J90" s="57" t="s">
        <v>15</v>
      </c>
      <c r="K90" s="4"/>
      <c r="L90" s="155"/>
    </row>
    <row r="91" spans="1:16">
      <c r="A91" s="55" t="s">
        <v>13</v>
      </c>
      <c r="B91" s="4" t="s">
        <v>15</v>
      </c>
      <c r="C91" s="4" t="s">
        <v>15</v>
      </c>
      <c r="D91" s="57" t="s">
        <v>15</v>
      </c>
      <c r="E91" s="4"/>
      <c r="F91" s="57" t="s">
        <v>15</v>
      </c>
      <c r="G91" s="4"/>
      <c r="H91" s="57" t="s">
        <v>15</v>
      </c>
      <c r="I91" s="4"/>
      <c r="J91" s="57" t="s">
        <v>15</v>
      </c>
      <c r="K91" s="4"/>
      <c r="L91" s="155"/>
    </row>
    <row r="92" spans="1:16" ht="20.25" customHeight="1">
      <c r="A92" s="59" t="s">
        <v>14</v>
      </c>
      <c r="B92" s="4" t="s">
        <v>15</v>
      </c>
      <c r="C92" s="4" t="s">
        <v>15</v>
      </c>
      <c r="D92" s="57" t="s">
        <v>15</v>
      </c>
      <c r="E92" s="4"/>
      <c r="F92" s="57" t="s">
        <v>15</v>
      </c>
      <c r="G92" s="4"/>
      <c r="H92" s="57" t="s">
        <v>15</v>
      </c>
      <c r="I92" s="4"/>
      <c r="J92" s="57" t="s">
        <v>15</v>
      </c>
      <c r="K92" s="4"/>
      <c r="L92" s="156"/>
    </row>
    <row r="93" spans="1:16" s="3" customFormat="1" ht="24">
      <c r="A93" s="71" t="s">
        <v>54</v>
      </c>
      <c r="B93" s="2" t="s">
        <v>15</v>
      </c>
      <c r="C93" s="2" t="s">
        <v>15</v>
      </c>
      <c r="D93" s="1">
        <v>1</v>
      </c>
      <c r="E93" s="2">
        <f>E94/D93</f>
        <v>200</v>
      </c>
      <c r="F93" s="1">
        <v>1</v>
      </c>
      <c r="G93" s="2">
        <v>200</v>
      </c>
      <c r="H93" s="1"/>
      <c r="I93" s="2"/>
      <c r="J93" s="1"/>
      <c r="K93" s="2"/>
      <c r="L93" s="154" t="s">
        <v>242</v>
      </c>
      <c r="N93" s="153"/>
      <c r="O93" s="153"/>
      <c r="P93" s="153"/>
    </row>
    <row r="94" spans="1:16">
      <c r="A94" s="55" t="s">
        <v>10</v>
      </c>
      <c r="B94" s="6" t="s">
        <v>15</v>
      </c>
      <c r="C94" s="6" t="s">
        <v>15</v>
      </c>
      <c r="D94" s="56" t="s">
        <v>15</v>
      </c>
      <c r="E94" s="6">
        <f>E95+E96+E97+E98</f>
        <v>200</v>
      </c>
      <c r="F94" s="56" t="s">
        <v>15</v>
      </c>
      <c r="G94" s="6">
        <v>200</v>
      </c>
      <c r="H94" s="56" t="s">
        <v>15</v>
      </c>
      <c r="I94" s="6"/>
      <c r="J94" s="56" t="s">
        <v>15</v>
      </c>
      <c r="K94" s="6"/>
      <c r="L94" s="155"/>
    </row>
    <row r="95" spans="1:16">
      <c r="A95" s="55" t="s">
        <v>11</v>
      </c>
      <c r="B95" s="6" t="s">
        <v>15</v>
      </c>
      <c r="C95" s="6" t="s">
        <v>15</v>
      </c>
      <c r="D95" s="56" t="s">
        <v>15</v>
      </c>
      <c r="E95" s="6">
        <v>200</v>
      </c>
      <c r="F95" s="56" t="s">
        <v>15</v>
      </c>
      <c r="G95" s="6">
        <v>200</v>
      </c>
      <c r="H95" s="56" t="s">
        <v>15</v>
      </c>
      <c r="I95" s="28"/>
      <c r="J95" s="56" t="s">
        <v>15</v>
      </c>
      <c r="K95" s="6"/>
      <c r="L95" s="155"/>
    </row>
    <row r="96" spans="1:16">
      <c r="A96" s="55" t="s">
        <v>12</v>
      </c>
      <c r="B96" s="6" t="s">
        <v>15</v>
      </c>
      <c r="C96" s="6" t="s">
        <v>15</v>
      </c>
      <c r="D96" s="56" t="s">
        <v>15</v>
      </c>
      <c r="E96" s="6"/>
      <c r="F96" s="56" t="s">
        <v>15</v>
      </c>
      <c r="G96" s="6"/>
      <c r="H96" s="56" t="s">
        <v>15</v>
      </c>
      <c r="I96" s="6"/>
      <c r="J96" s="56" t="s">
        <v>15</v>
      </c>
      <c r="K96" s="6"/>
      <c r="L96" s="155"/>
    </row>
    <row r="97" spans="1:12">
      <c r="A97" s="55" t="s">
        <v>13</v>
      </c>
      <c r="B97" s="6" t="s">
        <v>15</v>
      </c>
      <c r="C97" s="6" t="s">
        <v>15</v>
      </c>
      <c r="D97" s="56" t="s">
        <v>15</v>
      </c>
      <c r="E97" s="6"/>
      <c r="F97" s="56" t="s">
        <v>15</v>
      </c>
      <c r="G97" s="6"/>
      <c r="H97" s="56" t="s">
        <v>15</v>
      </c>
      <c r="I97" s="6"/>
      <c r="J97" s="56" t="s">
        <v>15</v>
      </c>
      <c r="K97" s="6"/>
      <c r="L97" s="155"/>
    </row>
    <row r="98" spans="1:12" ht="16.5" customHeight="1">
      <c r="A98" s="59" t="s">
        <v>14</v>
      </c>
      <c r="B98" s="4" t="s">
        <v>15</v>
      </c>
      <c r="C98" s="4" t="s">
        <v>15</v>
      </c>
      <c r="D98" s="57" t="s">
        <v>15</v>
      </c>
      <c r="E98" s="4"/>
      <c r="F98" s="57" t="s">
        <v>15</v>
      </c>
      <c r="G98" s="4"/>
      <c r="H98" s="57" t="s">
        <v>15</v>
      </c>
      <c r="I98" s="4"/>
      <c r="J98" s="57" t="s">
        <v>15</v>
      </c>
      <c r="K98" s="4"/>
      <c r="L98" s="156"/>
    </row>
    <row r="99" spans="1:12" s="3" customFormat="1" ht="36" customHeight="1">
      <c r="A99" s="54" t="s">
        <v>55</v>
      </c>
      <c r="B99" s="61" t="s">
        <v>15</v>
      </c>
      <c r="C99" s="2" t="s">
        <v>15</v>
      </c>
      <c r="D99" s="1">
        <v>1</v>
      </c>
      <c r="E99" s="2">
        <v>200</v>
      </c>
      <c r="F99" s="1"/>
      <c r="G99" s="2"/>
      <c r="H99" s="1"/>
      <c r="I99" s="2"/>
      <c r="J99" s="1"/>
      <c r="K99" s="2"/>
      <c r="L99" s="130" t="s">
        <v>218</v>
      </c>
    </row>
    <row r="100" spans="1:12">
      <c r="A100" s="55" t="s">
        <v>10</v>
      </c>
      <c r="B100" s="22" t="s">
        <v>15</v>
      </c>
      <c r="C100" s="6" t="s">
        <v>15</v>
      </c>
      <c r="D100" s="56" t="s">
        <v>15</v>
      </c>
      <c r="E100" s="6">
        <v>200</v>
      </c>
      <c r="F100" s="56" t="s">
        <v>15</v>
      </c>
      <c r="G100" s="6">
        <f>G101+G102+G103+G104</f>
        <v>0</v>
      </c>
      <c r="H100" s="56" t="s">
        <v>15</v>
      </c>
      <c r="I100" s="6">
        <f>I101+I102+I103+I104</f>
        <v>0</v>
      </c>
      <c r="J100" s="56" t="s">
        <v>15</v>
      </c>
      <c r="K100" s="6">
        <f>K101+K102+K103+K104</f>
        <v>0</v>
      </c>
      <c r="L100" s="131"/>
    </row>
    <row r="101" spans="1:12">
      <c r="A101" s="55" t="s">
        <v>11</v>
      </c>
      <c r="B101" s="22" t="s">
        <v>15</v>
      </c>
      <c r="C101" s="6" t="s">
        <v>15</v>
      </c>
      <c r="D101" s="56" t="s">
        <v>15</v>
      </c>
      <c r="E101" s="6">
        <v>200</v>
      </c>
      <c r="F101" s="56" t="s">
        <v>15</v>
      </c>
      <c r="G101" s="6"/>
      <c r="H101" s="56" t="s">
        <v>15</v>
      </c>
      <c r="I101" s="6"/>
      <c r="J101" s="56" t="s">
        <v>15</v>
      </c>
      <c r="K101" s="6"/>
      <c r="L101" s="131"/>
    </row>
    <row r="102" spans="1:12">
      <c r="A102" s="55" t="s">
        <v>12</v>
      </c>
      <c r="B102" s="4" t="s">
        <v>15</v>
      </c>
      <c r="C102" s="6" t="s">
        <v>15</v>
      </c>
      <c r="D102" s="56" t="s">
        <v>15</v>
      </c>
      <c r="E102" s="6"/>
      <c r="F102" s="56" t="s">
        <v>15</v>
      </c>
      <c r="G102" s="6"/>
      <c r="H102" s="56" t="s">
        <v>15</v>
      </c>
      <c r="I102" s="6"/>
      <c r="J102" s="56" t="s">
        <v>15</v>
      </c>
      <c r="K102" s="6"/>
      <c r="L102" s="131"/>
    </row>
    <row r="103" spans="1:12">
      <c r="A103" s="55" t="s">
        <v>13</v>
      </c>
      <c r="B103" s="4" t="s">
        <v>15</v>
      </c>
      <c r="C103" s="4" t="s">
        <v>15</v>
      </c>
      <c r="D103" s="57" t="s">
        <v>15</v>
      </c>
      <c r="E103" s="4"/>
      <c r="F103" s="57" t="s">
        <v>15</v>
      </c>
      <c r="G103" s="4"/>
      <c r="H103" s="57" t="s">
        <v>15</v>
      </c>
      <c r="I103" s="4"/>
      <c r="J103" s="57" t="s">
        <v>15</v>
      </c>
      <c r="K103" s="4"/>
      <c r="L103" s="131"/>
    </row>
    <row r="104" spans="1:12" ht="24.75" customHeight="1">
      <c r="A104" s="55" t="s">
        <v>14</v>
      </c>
      <c r="B104" s="4" t="s">
        <v>15</v>
      </c>
      <c r="C104" s="4" t="s">
        <v>15</v>
      </c>
      <c r="D104" s="57" t="s">
        <v>15</v>
      </c>
      <c r="E104" s="4"/>
      <c r="F104" s="57" t="s">
        <v>15</v>
      </c>
      <c r="G104" s="4"/>
      <c r="H104" s="57" t="s">
        <v>15</v>
      </c>
      <c r="I104" s="4"/>
      <c r="J104" s="57" t="s">
        <v>15</v>
      </c>
      <c r="K104" s="4"/>
      <c r="L104" s="132"/>
    </row>
    <row r="105" spans="1:12" s="3" customFormat="1" ht="72">
      <c r="A105" s="58" t="s">
        <v>56</v>
      </c>
      <c r="B105" s="61" t="s">
        <v>15</v>
      </c>
      <c r="C105" s="2" t="s">
        <v>15</v>
      </c>
      <c r="D105" s="1">
        <v>3</v>
      </c>
      <c r="E105" s="2">
        <v>716.7</v>
      </c>
      <c r="F105" s="1">
        <v>3</v>
      </c>
      <c r="G105" s="2">
        <v>716.7</v>
      </c>
      <c r="H105" s="1">
        <v>2</v>
      </c>
      <c r="I105" s="2">
        <v>575</v>
      </c>
      <c r="J105" s="1">
        <v>2</v>
      </c>
      <c r="K105" s="2">
        <v>575</v>
      </c>
      <c r="L105" s="130" t="s">
        <v>243</v>
      </c>
    </row>
    <row r="106" spans="1:12">
      <c r="A106" s="55" t="s">
        <v>10</v>
      </c>
      <c r="B106" s="22" t="s">
        <v>15</v>
      </c>
      <c r="C106" s="6" t="s">
        <v>15</v>
      </c>
      <c r="D106" s="56" t="s">
        <v>15</v>
      </c>
      <c r="E106" s="6">
        <f t="shared" ref="E106" si="8">E107+E108+E109+E110</f>
        <v>2150</v>
      </c>
      <c r="F106" s="56" t="s">
        <v>15</v>
      </c>
      <c r="G106" s="6">
        <v>2150</v>
      </c>
      <c r="H106" s="56" t="s">
        <v>15</v>
      </c>
      <c r="I106" s="6">
        <v>1150</v>
      </c>
      <c r="J106" s="56" t="s">
        <v>15</v>
      </c>
      <c r="K106" s="6">
        <v>1150</v>
      </c>
      <c r="L106" s="131"/>
    </row>
    <row r="107" spans="1:12">
      <c r="A107" s="55" t="s">
        <v>11</v>
      </c>
      <c r="B107" s="22" t="s">
        <v>15</v>
      </c>
      <c r="C107" s="6" t="s">
        <v>15</v>
      </c>
      <c r="D107" s="56" t="s">
        <v>15</v>
      </c>
      <c r="E107" s="6">
        <v>2150</v>
      </c>
      <c r="F107" s="56" t="s">
        <v>15</v>
      </c>
      <c r="G107" s="28">
        <v>2150</v>
      </c>
      <c r="H107" s="56" t="s">
        <v>15</v>
      </c>
      <c r="I107" s="6">
        <v>1150</v>
      </c>
      <c r="J107" s="56" t="s">
        <v>15</v>
      </c>
      <c r="K107" s="6">
        <v>1150</v>
      </c>
      <c r="L107" s="131"/>
    </row>
    <row r="108" spans="1:12">
      <c r="A108" s="55" t="s">
        <v>12</v>
      </c>
      <c r="B108" s="4" t="s">
        <v>15</v>
      </c>
      <c r="C108" s="4" t="s">
        <v>15</v>
      </c>
      <c r="D108" s="57" t="s">
        <v>15</v>
      </c>
      <c r="E108" s="4"/>
      <c r="F108" s="57" t="s">
        <v>15</v>
      </c>
      <c r="G108" s="4"/>
      <c r="H108" s="57" t="s">
        <v>15</v>
      </c>
      <c r="I108" s="4"/>
      <c r="J108" s="57" t="s">
        <v>15</v>
      </c>
      <c r="K108" s="4"/>
      <c r="L108" s="131"/>
    </row>
    <row r="109" spans="1:12">
      <c r="A109" s="55" t="s">
        <v>13</v>
      </c>
      <c r="B109" s="4" t="s">
        <v>15</v>
      </c>
      <c r="C109" s="4" t="s">
        <v>15</v>
      </c>
      <c r="D109" s="57" t="s">
        <v>15</v>
      </c>
      <c r="E109" s="4"/>
      <c r="F109" s="57" t="s">
        <v>15</v>
      </c>
      <c r="G109" s="4"/>
      <c r="H109" s="57" t="s">
        <v>15</v>
      </c>
      <c r="I109" s="4"/>
      <c r="J109" s="57" t="s">
        <v>15</v>
      </c>
      <c r="K109" s="4"/>
      <c r="L109" s="131"/>
    </row>
    <row r="110" spans="1:12" ht="15.75" customHeight="1">
      <c r="A110" s="55" t="s">
        <v>14</v>
      </c>
      <c r="B110" s="4" t="s">
        <v>15</v>
      </c>
      <c r="C110" s="4" t="s">
        <v>15</v>
      </c>
      <c r="D110" s="57" t="s">
        <v>15</v>
      </c>
      <c r="E110" s="4"/>
      <c r="F110" s="57" t="s">
        <v>15</v>
      </c>
      <c r="G110" s="4"/>
      <c r="H110" s="57" t="s">
        <v>15</v>
      </c>
      <c r="I110" s="4"/>
      <c r="J110" s="57" t="s">
        <v>15</v>
      </c>
      <c r="K110" s="4"/>
      <c r="L110" s="132"/>
    </row>
    <row r="111" spans="1:12" s="3" customFormat="1" ht="24" customHeight="1">
      <c r="A111" s="71" t="s">
        <v>195</v>
      </c>
      <c r="B111" s="61" t="s">
        <v>15</v>
      </c>
      <c r="C111" s="61" t="s">
        <v>15</v>
      </c>
      <c r="D111" s="68">
        <v>500</v>
      </c>
      <c r="E111" s="2">
        <f>E112/D111</f>
        <v>17.7</v>
      </c>
      <c r="F111" s="68">
        <v>411</v>
      </c>
      <c r="G111" s="2">
        <v>17.87</v>
      </c>
      <c r="H111" s="68">
        <v>31</v>
      </c>
      <c r="I111" s="2">
        <v>17.87</v>
      </c>
      <c r="J111" s="68">
        <v>31</v>
      </c>
      <c r="K111" s="2">
        <v>17.87</v>
      </c>
      <c r="L111" s="130" t="s">
        <v>252</v>
      </c>
    </row>
    <row r="112" spans="1:12" ht="15" customHeight="1">
      <c r="A112" s="55" t="s">
        <v>10</v>
      </c>
      <c r="B112" s="22" t="s">
        <v>15</v>
      </c>
      <c r="C112" s="6" t="s">
        <v>15</v>
      </c>
      <c r="D112" s="56" t="s">
        <v>15</v>
      </c>
      <c r="E112" s="6">
        <f t="shared" ref="E112" si="9">E113+E114+E115+E116</f>
        <v>8850</v>
      </c>
      <c r="F112" s="57" t="s">
        <v>15</v>
      </c>
      <c r="G112" s="6">
        <v>7343.95</v>
      </c>
      <c r="H112" s="57" t="s">
        <v>15</v>
      </c>
      <c r="I112" s="6">
        <v>562.79999999999995</v>
      </c>
      <c r="J112" s="57" t="s">
        <v>15</v>
      </c>
      <c r="K112" s="6">
        <v>562.79999999999995</v>
      </c>
      <c r="L112" s="131"/>
    </row>
    <row r="113" spans="1:12">
      <c r="A113" s="55" t="s">
        <v>11</v>
      </c>
      <c r="B113" s="22" t="s">
        <v>15</v>
      </c>
      <c r="C113" s="6" t="s">
        <v>15</v>
      </c>
      <c r="D113" s="56" t="s">
        <v>15</v>
      </c>
      <c r="E113" s="22">
        <v>8850</v>
      </c>
      <c r="F113" s="57" t="s">
        <v>15</v>
      </c>
      <c r="G113" s="22">
        <v>7343.95</v>
      </c>
      <c r="H113" s="57" t="s">
        <v>15</v>
      </c>
      <c r="I113" s="6">
        <v>562.79999999999995</v>
      </c>
      <c r="J113" s="57" t="s">
        <v>15</v>
      </c>
      <c r="K113" s="6">
        <v>562.79999999999995</v>
      </c>
      <c r="L113" s="131"/>
    </row>
    <row r="114" spans="1:12">
      <c r="A114" s="55" t="s">
        <v>12</v>
      </c>
      <c r="B114" s="4" t="s">
        <v>15</v>
      </c>
      <c r="C114" s="4" t="s">
        <v>15</v>
      </c>
      <c r="D114" s="57" t="s">
        <v>15</v>
      </c>
      <c r="E114" s="4"/>
      <c r="F114" s="57" t="s">
        <v>15</v>
      </c>
      <c r="G114" s="4"/>
      <c r="H114" s="57" t="s">
        <v>15</v>
      </c>
      <c r="I114" s="4"/>
      <c r="J114" s="57" t="s">
        <v>15</v>
      </c>
      <c r="K114" s="4"/>
      <c r="L114" s="131"/>
    </row>
    <row r="115" spans="1:12">
      <c r="A115" s="55" t="s">
        <v>13</v>
      </c>
      <c r="B115" s="4" t="s">
        <v>15</v>
      </c>
      <c r="C115" s="4" t="s">
        <v>15</v>
      </c>
      <c r="D115" s="57" t="s">
        <v>15</v>
      </c>
      <c r="E115" s="4"/>
      <c r="F115" s="57" t="s">
        <v>15</v>
      </c>
      <c r="G115" s="4"/>
      <c r="H115" s="57" t="s">
        <v>15</v>
      </c>
      <c r="I115" s="4"/>
      <c r="J115" s="57" t="s">
        <v>15</v>
      </c>
      <c r="K115" s="4"/>
      <c r="L115" s="131"/>
    </row>
    <row r="116" spans="1:12" ht="13.5" customHeight="1">
      <c r="A116" s="59" t="s">
        <v>14</v>
      </c>
      <c r="B116" s="4" t="s">
        <v>15</v>
      </c>
      <c r="C116" s="4" t="s">
        <v>15</v>
      </c>
      <c r="D116" s="57" t="s">
        <v>15</v>
      </c>
      <c r="E116" s="4"/>
      <c r="F116" s="57" t="s">
        <v>15</v>
      </c>
      <c r="G116" s="4"/>
      <c r="H116" s="57" t="s">
        <v>15</v>
      </c>
      <c r="I116" s="4"/>
      <c r="J116" s="57" t="s">
        <v>15</v>
      </c>
      <c r="K116" s="4"/>
      <c r="L116" s="132"/>
    </row>
    <row r="117" spans="1:12" ht="72.75" customHeight="1">
      <c r="A117" s="54" t="s">
        <v>170</v>
      </c>
      <c r="B117" s="61" t="s">
        <v>15</v>
      </c>
      <c r="C117" s="61" t="s">
        <v>15</v>
      </c>
      <c r="D117" s="68">
        <v>1</v>
      </c>
      <c r="E117" s="2">
        <v>100</v>
      </c>
      <c r="F117" s="68"/>
      <c r="G117" s="2"/>
      <c r="H117" s="68"/>
      <c r="I117" s="2"/>
      <c r="J117" s="68"/>
      <c r="K117" s="2"/>
      <c r="L117" s="130" t="s">
        <v>218</v>
      </c>
    </row>
    <row r="118" spans="1:12" ht="15.75" customHeight="1">
      <c r="A118" s="55" t="s">
        <v>10</v>
      </c>
      <c r="B118" s="22" t="s">
        <v>15</v>
      </c>
      <c r="C118" s="6" t="s">
        <v>15</v>
      </c>
      <c r="D118" s="6" t="s">
        <v>15</v>
      </c>
      <c r="E118" s="6">
        <v>100</v>
      </c>
      <c r="F118" s="6" t="s">
        <v>15</v>
      </c>
      <c r="G118" s="6">
        <f t="shared" ref="G118" si="10">G119+G120+G121+G122</f>
        <v>0</v>
      </c>
      <c r="H118" s="6" t="s">
        <v>15</v>
      </c>
      <c r="I118" s="6">
        <f t="shared" ref="I118" si="11">I119+I120+I121+I122</f>
        <v>0</v>
      </c>
      <c r="J118" s="6" t="s">
        <v>15</v>
      </c>
      <c r="K118" s="6">
        <f t="shared" ref="K118" si="12">K119+K120+K121+K122</f>
        <v>0</v>
      </c>
      <c r="L118" s="131"/>
    </row>
    <row r="119" spans="1:12" ht="15.75" customHeight="1">
      <c r="A119" s="55" t="s">
        <v>11</v>
      </c>
      <c r="B119" s="22" t="s">
        <v>15</v>
      </c>
      <c r="C119" s="6" t="s">
        <v>15</v>
      </c>
      <c r="D119" s="6" t="s">
        <v>15</v>
      </c>
      <c r="E119" s="26">
        <v>100</v>
      </c>
      <c r="F119" s="6" t="s">
        <v>15</v>
      </c>
      <c r="G119" s="26"/>
      <c r="H119" s="6" t="s">
        <v>15</v>
      </c>
      <c r="I119" s="26"/>
      <c r="J119" s="6" t="s">
        <v>15</v>
      </c>
      <c r="K119" s="26"/>
      <c r="L119" s="131"/>
    </row>
    <row r="120" spans="1:12" ht="12" customHeight="1">
      <c r="A120" s="55" t="s">
        <v>12</v>
      </c>
      <c r="B120" s="4" t="s">
        <v>15</v>
      </c>
      <c r="C120" s="4" t="s">
        <v>15</v>
      </c>
      <c r="D120" s="4" t="s">
        <v>15</v>
      </c>
      <c r="E120" s="4"/>
      <c r="F120" s="4" t="s">
        <v>15</v>
      </c>
      <c r="G120" s="4"/>
      <c r="H120" s="4" t="s">
        <v>15</v>
      </c>
      <c r="I120" s="4"/>
      <c r="J120" s="4" t="s">
        <v>15</v>
      </c>
      <c r="K120" s="4"/>
      <c r="L120" s="131"/>
    </row>
    <row r="121" spans="1:12" ht="14.25" customHeight="1">
      <c r="A121" s="55" t="s">
        <v>13</v>
      </c>
      <c r="B121" s="4" t="s">
        <v>15</v>
      </c>
      <c r="C121" s="4" t="s">
        <v>15</v>
      </c>
      <c r="D121" s="4" t="s">
        <v>15</v>
      </c>
      <c r="E121" s="4"/>
      <c r="F121" s="4" t="s">
        <v>15</v>
      </c>
      <c r="G121" s="4"/>
      <c r="H121" s="4" t="s">
        <v>15</v>
      </c>
      <c r="I121" s="4"/>
      <c r="J121" s="4" t="s">
        <v>15</v>
      </c>
      <c r="K121" s="4"/>
      <c r="L121" s="131"/>
    </row>
    <row r="122" spans="1:12" ht="15.75" customHeight="1">
      <c r="A122" s="55" t="s">
        <v>14</v>
      </c>
      <c r="B122" s="4" t="s">
        <v>15</v>
      </c>
      <c r="C122" s="4" t="s">
        <v>15</v>
      </c>
      <c r="D122" s="4" t="s">
        <v>15</v>
      </c>
      <c r="E122" s="4"/>
      <c r="F122" s="4" t="s">
        <v>15</v>
      </c>
      <c r="G122" s="4"/>
      <c r="H122" s="4" t="s">
        <v>15</v>
      </c>
      <c r="I122" s="4"/>
      <c r="J122" s="4" t="s">
        <v>15</v>
      </c>
      <c r="K122" s="4"/>
      <c r="L122" s="132"/>
    </row>
    <row r="123" spans="1:12" s="3" customFormat="1" ht="24">
      <c r="A123" s="58" t="s">
        <v>27</v>
      </c>
      <c r="B123" s="61" t="s">
        <v>15</v>
      </c>
      <c r="C123" s="2" t="s">
        <v>15</v>
      </c>
      <c r="D123" s="1" t="s">
        <v>15</v>
      </c>
      <c r="E123" s="23">
        <f>SUM(E127+E126+E125+E124)</f>
        <v>11800</v>
      </c>
      <c r="F123" s="72" t="s">
        <v>15</v>
      </c>
      <c r="G123" s="23">
        <f>SUM(G124+G125+G126+G127)</f>
        <v>9693.9500000000007</v>
      </c>
      <c r="H123" s="72" t="s">
        <v>15</v>
      </c>
      <c r="I123" s="23">
        <f>SUM(I125+I126+I127+I124)</f>
        <v>1712.8</v>
      </c>
      <c r="J123" s="72" t="s">
        <v>15</v>
      </c>
      <c r="K123" s="23">
        <f>SUM(K127+K126+K125+K124)</f>
        <v>1712.8</v>
      </c>
      <c r="L123" s="109"/>
    </row>
    <row r="124" spans="1:12" s="3" customFormat="1">
      <c r="A124" s="58" t="s">
        <v>11</v>
      </c>
      <c r="B124" s="61" t="s">
        <v>15</v>
      </c>
      <c r="C124" s="2" t="s">
        <v>15</v>
      </c>
      <c r="D124" s="1" t="s">
        <v>15</v>
      </c>
      <c r="E124" s="23">
        <f>SUM(E89+E95+E101+E107+E113+E119)</f>
        <v>11800</v>
      </c>
      <c r="F124" s="72" t="s">
        <v>15</v>
      </c>
      <c r="G124" s="23">
        <f>SUM(G89+G95+G101+G107+G113+G119)</f>
        <v>9693.9500000000007</v>
      </c>
      <c r="H124" s="72" t="s">
        <v>15</v>
      </c>
      <c r="I124" s="23">
        <f>SUM(I89+I95+I101+I107+I113+I119)</f>
        <v>1712.8</v>
      </c>
      <c r="J124" s="72" t="s">
        <v>15</v>
      </c>
      <c r="K124" s="23">
        <f>SUM(K89+K95+K101+K107+K113+K119)</f>
        <v>1712.8</v>
      </c>
      <c r="L124" s="109"/>
    </row>
    <row r="125" spans="1:12" s="3" customFormat="1">
      <c r="A125" s="58" t="s">
        <v>12</v>
      </c>
      <c r="B125" s="24" t="s">
        <v>15</v>
      </c>
      <c r="C125" s="24" t="s">
        <v>15</v>
      </c>
      <c r="D125" s="68" t="s">
        <v>15</v>
      </c>
      <c r="E125" s="24"/>
      <c r="F125" s="68" t="s">
        <v>15</v>
      </c>
      <c r="G125" s="24"/>
      <c r="H125" s="68" t="s">
        <v>15</v>
      </c>
      <c r="I125" s="24"/>
      <c r="J125" s="68" t="s">
        <v>15</v>
      </c>
      <c r="K125" s="24"/>
      <c r="L125" s="109"/>
    </row>
    <row r="126" spans="1:12" s="3" customFormat="1">
      <c r="A126" s="58" t="s">
        <v>13</v>
      </c>
      <c r="B126" s="24" t="s">
        <v>15</v>
      </c>
      <c r="C126" s="24" t="s">
        <v>15</v>
      </c>
      <c r="D126" s="68" t="s">
        <v>15</v>
      </c>
      <c r="E126" s="24"/>
      <c r="F126" s="68" t="s">
        <v>15</v>
      </c>
      <c r="G126" s="24"/>
      <c r="H126" s="68" t="s">
        <v>15</v>
      </c>
      <c r="I126" s="24"/>
      <c r="J126" s="68" t="s">
        <v>15</v>
      </c>
      <c r="K126" s="24"/>
      <c r="L126" s="109"/>
    </row>
    <row r="127" spans="1:12" s="3" customFormat="1">
      <c r="A127" s="58" t="s">
        <v>14</v>
      </c>
      <c r="B127" s="24" t="s">
        <v>15</v>
      </c>
      <c r="C127" s="24" t="s">
        <v>15</v>
      </c>
      <c r="D127" s="68" t="s">
        <v>15</v>
      </c>
      <c r="E127" s="24"/>
      <c r="F127" s="68" t="s">
        <v>15</v>
      </c>
      <c r="G127" s="24"/>
      <c r="H127" s="68" t="s">
        <v>15</v>
      </c>
      <c r="I127" s="24"/>
      <c r="J127" s="68" t="s">
        <v>15</v>
      </c>
      <c r="K127" s="24"/>
      <c r="L127" s="109"/>
    </row>
    <row r="128" spans="1:12" s="50" customFormat="1" ht="38.25">
      <c r="A128" s="48" t="s">
        <v>42</v>
      </c>
      <c r="B128" s="49" t="s">
        <v>15</v>
      </c>
      <c r="C128" s="49" t="s">
        <v>15</v>
      </c>
      <c r="D128" s="49" t="s">
        <v>15</v>
      </c>
      <c r="E128" s="49" t="s">
        <v>15</v>
      </c>
      <c r="F128" s="49" t="s">
        <v>15</v>
      </c>
      <c r="G128" s="49" t="s">
        <v>15</v>
      </c>
      <c r="H128" s="49" t="s">
        <v>15</v>
      </c>
      <c r="I128" s="49" t="s">
        <v>15</v>
      </c>
      <c r="J128" s="49" t="s">
        <v>15</v>
      </c>
      <c r="K128" s="49" t="s">
        <v>15</v>
      </c>
      <c r="L128" s="110"/>
    </row>
    <row r="129" spans="1:14" ht="60.75" customHeight="1">
      <c r="A129" s="11" t="s">
        <v>31</v>
      </c>
      <c r="B129" s="52">
        <v>0.41899999999999998</v>
      </c>
      <c r="C129" s="52">
        <v>0.41899999999999998</v>
      </c>
      <c r="D129" s="46" t="s">
        <v>15</v>
      </c>
      <c r="E129" s="46" t="s">
        <v>15</v>
      </c>
      <c r="F129" s="46" t="s">
        <v>15</v>
      </c>
      <c r="G129" s="46" t="s">
        <v>15</v>
      </c>
      <c r="H129" s="46" t="s">
        <v>15</v>
      </c>
      <c r="I129" s="46" t="s">
        <v>15</v>
      </c>
      <c r="J129" s="46" t="s">
        <v>15</v>
      </c>
      <c r="K129" s="46" t="s">
        <v>15</v>
      </c>
      <c r="L129" s="70"/>
    </row>
    <row r="130" spans="1:14" ht="60">
      <c r="A130" s="69" t="s">
        <v>32</v>
      </c>
      <c r="B130" s="4" t="s">
        <v>165</v>
      </c>
      <c r="C130" s="4" t="s">
        <v>165</v>
      </c>
      <c r="D130" s="46" t="s">
        <v>15</v>
      </c>
      <c r="E130" s="46" t="s">
        <v>15</v>
      </c>
      <c r="F130" s="46" t="s">
        <v>15</v>
      </c>
      <c r="G130" s="46" t="s">
        <v>15</v>
      </c>
      <c r="H130" s="46" t="s">
        <v>15</v>
      </c>
      <c r="I130" s="46" t="s">
        <v>15</v>
      </c>
      <c r="J130" s="46" t="s">
        <v>15</v>
      </c>
      <c r="K130" s="46" t="s">
        <v>15</v>
      </c>
      <c r="L130" s="70"/>
    </row>
    <row r="131" spans="1:14" ht="72">
      <c r="A131" s="69" t="s">
        <v>91</v>
      </c>
      <c r="B131" s="73">
        <v>0.21199999999999999</v>
      </c>
      <c r="C131" s="73">
        <v>1.7600000000000001E-2</v>
      </c>
      <c r="D131" s="46" t="s">
        <v>15</v>
      </c>
      <c r="E131" s="46" t="s">
        <v>15</v>
      </c>
      <c r="F131" s="46" t="s">
        <v>15</v>
      </c>
      <c r="G131" s="46" t="s">
        <v>15</v>
      </c>
      <c r="H131" s="46" t="s">
        <v>15</v>
      </c>
      <c r="I131" s="46" t="s">
        <v>15</v>
      </c>
      <c r="J131" s="46" t="s">
        <v>15</v>
      </c>
      <c r="K131" s="46" t="s">
        <v>15</v>
      </c>
      <c r="L131" s="70"/>
    </row>
    <row r="132" spans="1:14" ht="48" customHeight="1">
      <c r="A132" s="11" t="s">
        <v>33</v>
      </c>
      <c r="B132" s="125" t="s">
        <v>225</v>
      </c>
      <c r="C132" s="52" t="s">
        <v>227</v>
      </c>
      <c r="D132" s="46" t="s">
        <v>15</v>
      </c>
      <c r="E132" s="46" t="s">
        <v>15</v>
      </c>
      <c r="F132" s="46" t="s">
        <v>15</v>
      </c>
      <c r="G132" s="46" t="s">
        <v>15</v>
      </c>
      <c r="H132" s="46" t="s">
        <v>15</v>
      </c>
      <c r="I132" s="46" t="s">
        <v>15</v>
      </c>
      <c r="J132" s="46" t="s">
        <v>15</v>
      </c>
      <c r="K132" s="46" t="s">
        <v>15</v>
      </c>
      <c r="L132" s="70"/>
    </row>
    <row r="133" spans="1:14" ht="53.25" customHeight="1">
      <c r="A133" s="11" t="s">
        <v>92</v>
      </c>
      <c r="B133" s="52">
        <v>0.52900000000000003</v>
      </c>
      <c r="C133" s="52">
        <v>0.64700000000000002</v>
      </c>
      <c r="D133" s="46" t="s">
        <v>15</v>
      </c>
      <c r="E133" s="46" t="s">
        <v>15</v>
      </c>
      <c r="F133" s="46" t="s">
        <v>15</v>
      </c>
      <c r="G133" s="46" t="s">
        <v>15</v>
      </c>
      <c r="H133" s="46" t="s">
        <v>15</v>
      </c>
      <c r="I133" s="46" t="s">
        <v>15</v>
      </c>
      <c r="J133" s="46" t="s">
        <v>15</v>
      </c>
      <c r="K133" s="46" t="s">
        <v>15</v>
      </c>
      <c r="L133" s="70" t="s">
        <v>237</v>
      </c>
    </row>
    <row r="134" spans="1:14" ht="51.75" customHeight="1">
      <c r="A134" s="69" t="s">
        <v>93</v>
      </c>
      <c r="B134" s="53" t="s">
        <v>196</v>
      </c>
      <c r="C134" s="53" t="s">
        <v>216</v>
      </c>
      <c r="D134" s="46" t="s">
        <v>15</v>
      </c>
      <c r="E134" s="46" t="s">
        <v>15</v>
      </c>
      <c r="F134" s="46" t="s">
        <v>15</v>
      </c>
      <c r="G134" s="46" t="s">
        <v>15</v>
      </c>
      <c r="H134" s="46" t="s">
        <v>15</v>
      </c>
      <c r="I134" s="46" t="s">
        <v>15</v>
      </c>
      <c r="J134" s="46" t="s">
        <v>15</v>
      </c>
      <c r="K134" s="46" t="s">
        <v>15</v>
      </c>
      <c r="L134" s="70" t="s">
        <v>244</v>
      </c>
    </row>
    <row r="135" spans="1:14" ht="60">
      <c r="A135" s="69" t="s">
        <v>94</v>
      </c>
      <c r="B135" s="52">
        <v>0.41899999999999998</v>
      </c>
      <c r="C135" s="52">
        <v>0.41899999999999998</v>
      </c>
      <c r="D135" s="46" t="s">
        <v>15</v>
      </c>
      <c r="E135" s="46" t="s">
        <v>15</v>
      </c>
      <c r="F135" s="46" t="s">
        <v>15</v>
      </c>
      <c r="G135" s="46" t="s">
        <v>15</v>
      </c>
      <c r="H135" s="46" t="s">
        <v>15</v>
      </c>
      <c r="I135" s="46" t="s">
        <v>15</v>
      </c>
      <c r="J135" s="46" t="s">
        <v>15</v>
      </c>
      <c r="K135" s="46" t="s">
        <v>15</v>
      </c>
      <c r="L135" s="70"/>
    </row>
    <row r="136" spans="1:14" ht="63.75" customHeight="1">
      <c r="A136" s="11" t="s">
        <v>95</v>
      </c>
      <c r="B136" s="52" t="s">
        <v>236</v>
      </c>
      <c r="C136" s="4" t="s">
        <v>236</v>
      </c>
      <c r="D136" s="46" t="s">
        <v>15</v>
      </c>
      <c r="E136" s="46" t="s">
        <v>15</v>
      </c>
      <c r="F136" s="46" t="s">
        <v>15</v>
      </c>
      <c r="G136" s="46" t="s">
        <v>15</v>
      </c>
      <c r="H136" s="46" t="s">
        <v>15</v>
      </c>
      <c r="I136" s="46" t="s">
        <v>15</v>
      </c>
      <c r="J136" s="46" t="s">
        <v>15</v>
      </c>
      <c r="K136" s="46" t="s">
        <v>15</v>
      </c>
      <c r="L136" s="70"/>
    </row>
    <row r="137" spans="1:14" s="3" customFormat="1" ht="102" customHeight="1">
      <c r="A137" s="54" t="s">
        <v>57</v>
      </c>
      <c r="B137" s="61" t="s">
        <v>15</v>
      </c>
      <c r="C137" s="2" t="s">
        <v>15</v>
      </c>
      <c r="D137" s="1">
        <v>200</v>
      </c>
      <c r="E137" s="2">
        <v>15</v>
      </c>
      <c r="F137" s="1">
        <v>200</v>
      </c>
      <c r="G137" s="2">
        <v>15</v>
      </c>
      <c r="H137" s="1"/>
      <c r="I137" s="2"/>
      <c r="J137" s="1"/>
      <c r="K137" s="2"/>
      <c r="L137" s="130" t="s">
        <v>185</v>
      </c>
      <c r="N137" s="8"/>
    </row>
    <row r="138" spans="1:14">
      <c r="A138" s="55" t="s">
        <v>10</v>
      </c>
      <c r="B138" s="22" t="s">
        <v>15</v>
      </c>
      <c r="C138" s="6" t="s">
        <v>15</v>
      </c>
      <c r="D138" s="56" t="s">
        <v>15</v>
      </c>
      <c r="E138" s="6">
        <f>SUM(E142+E141+E140+E139)</f>
        <v>3000</v>
      </c>
      <c r="F138" s="56" t="s">
        <v>15</v>
      </c>
      <c r="G138" s="6">
        <f>SUM(G142+G141+G139+G140)</f>
        <v>3000</v>
      </c>
      <c r="H138" s="56" t="s">
        <v>15</v>
      </c>
      <c r="I138" s="6"/>
      <c r="J138" s="56" t="s">
        <v>15</v>
      </c>
      <c r="K138" s="6"/>
      <c r="L138" s="131"/>
    </row>
    <row r="139" spans="1:14">
      <c r="A139" s="55" t="s">
        <v>11</v>
      </c>
      <c r="B139" s="22" t="s">
        <v>15</v>
      </c>
      <c r="C139" s="6" t="s">
        <v>15</v>
      </c>
      <c r="D139" s="56" t="s">
        <v>15</v>
      </c>
      <c r="E139" s="6">
        <v>3000</v>
      </c>
      <c r="F139" s="56" t="s">
        <v>15</v>
      </c>
      <c r="G139" s="6">
        <v>3000</v>
      </c>
      <c r="H139" s="56" t="s">
        <v>15</v>
      </c>
      <c r="I139" s="6"/>
      <c r="J139" s="56" t="s">
        <v>15</v>
      </c>
      <c r="K139" s="6"/>
      <c r="L139" s="131"/>
    </row>
    <row r="140" spans="1:14">
      <c r="A140" s="55" t="s">
        <v>12</v>
      </c>
      <c r="B140" s="4" t="s">
        <v>28</v>
      </c>
      <c r="C140" s="4" t="s">
        <v>15</v>
      </c>
      <c r="D140" s="57" t="s">
        <v>15</v>
      </c>
      <c r="E140" s="4"/>
      <c r="F140" s="57" t="s">
        <v>15</v>
      </c>
      <c r="G140" s="4"/>
      <c r="H140" s="57" t="s">
        <v>15</v>
      </c>
      <c r="I140" s="4"/>
      <c r="J140" s="57" t="s">
        <v>15</v>
      </c>
      <c r="K140" s="4"/>
      <c r="L140" s="131"/>
    </row>
    <row r="141" spans="1:14">
      <c r="A141" s="55" t="s">
        <v>13</v>
      </c>
      <c r="B141" s="4" t="s">
        <v>15</v>
      </c>
      <c r="C141" s="4" t="s">
        <v>15</v>
      </c>
      <c r="D141" s="57" t="s">
        <v>15</v>
      </c>
      <c r="E141" s="4"/>
      <c r="F141" s="57" t="s">
        <v>15</v>
      </c>
      <c r="G141" s="4"/>
      <c r="H141" s="57" t="s">
        <v>15</v>
      </c>
      <c r="I141" s="4"/>
      <c r="J141" s="57" t="s">
        <v>15</v>
      </c>
      <c r="K141" s="4"/>
      <c r="L141" s="131"/>
    </row>
    <row r="142" spans="1:14">
      <c r="A142" s="55" t="s">
        <v>14</v>
      </c>
      <c r="B142" s="4" t="s">
        <v>15</v>
      </c>
      <c r="C142" s="4" t="s">
        <v>15</v>
      </c>
      <c r="D142" s="57" t="s">
        <v>15</v>
      </c>
      <c r="E142" s="4"/>
      <c r="F142" s="57" t="s">
        <v>15</v>
      </c>
      <c r="G142" s="4"/>
      <c r="H142" s="57" t="s">
        <v>15</v>
      </c>
      <c r="I142" s="4"/>
      <c r="J142" s="57" t="s">
        <v>15</v>
      </c>
      <c r="K142" s="4"/>
      <c r="L142" s="132"/>
    </row>
    <row r="143" spans="1:14" s="3" customFormat="1" ht="64.5" customHeight="1">
      <c r="A143" s="54" t="s">
        <v>58</v>
      </c>
      <c r="B143" s="61" t="s">
        <v>15</v>
      </c>
      <c r="C143" s="2" t="s">
        <v>15</v>
      </c>
      <c r="D143" s="1">
        <v>10</v>
      </c>
      <c r="E143" s="2">
        <f>E144/D143</f>
        <v>100</v>
      </c>
      <c r="F143" s="1">
        <v>10</v>
      </c>
      <c r="G143" s="2">
        <v>100</v>
      </c>
      <c r="H143" s="1">
        <v>10</v>
      </c>
      <c r="I143" s="2">
        <v>100</v>
      </c>
      <c r="J143" s="1">
        <v>10</v>
      </c>
      <c r="K143" s="2">
        <v>100</v>
      </c>
      <c r="L143" s="130" t="s">
        <v>186</v>
      </c>
    </row>
    <row r="144" spans="1:14">
      <c r="A144" s="55" t="s">
        <v>10</v>
      </c>
      <c r="B144" s="22" t="s">
        <v>15</v>
      </c>
      <c r="C144" s="6" t="s">
        <v>15</v>
      </c>
      <c r="D144" s="56" t="s">
        <v>15</v>
      </c>
      <c r="E144" s="6">
        <f t="shared" ref="E144" si="13">E145+E146+E147+E148</f>
        <v>1000</v>
      </c>
      <c r="F144" s="56" t="s">
        <v>15</v>
      </c>
      <c r="G144" s="6">
        <v>1000</v>
      </c>
      <c r="H144" s="56" t="s">
        <v>15</v>
      </c>
      <c r="I144" s="6">
        <v>1000</v>
      </c>
      <c r="J144" s="56" t="s">
        <v>15</v>
      </c>
      <c r="K144" s="6">
        <v>1000</v>
      </c>
      <c r="L144" s="131"/>
    </row>
    <row r="145" spans="1:12">
      <c r="A145" s="55" t="s">
        <v>11</v>
      </c>
      <c r="B145" s="22" t="s">
        <v>15</v>
      </c>
      <c r="C145" s="6" t="s">
        <v>15</v>
      </c>
      <c r="D145" s="56" t="s">
        <v>15</v>
      </c>
      <c r="E145" s="6">
        <v>1000</v>
      </c>
      <c r="F145" s="56" t="s">
        <v>15</v>
      </c>
      <c r="G145" s="6">
        <v>1000</v>
      </c>
      <c r="H145" s="56" t="s">
        <v>15</v>
      </c>
      <c r="I145" s="6">
        <v>1000</v>
      </c>
      <c r="J145" s="56" t="s">
        <v>15</v>
      </c>
      <c r="K145" s="6">
        <v>1000</v>
      </c>
      <c r="L145" s="131"/>
    </row>
    <row r="146" spans="1:12">
      <c r="A146" s="55" t="s">
        <v>12</v>
      </c>
      <c r="B146" s="4" t="s">
        <v>15</v>
      </c>
      <c r="C146" s="4" t="s">
        <v>15</v>
      </c>
      <c r="D146" s="57" t="s">
        <v>15</v>
      </c>
      <c r="E146" s="4"/>
      <c r="F146" s="57" t="s">
        <v>15</v>
      </c>
      <c r="G146" s="4"/>
      <c r="H146" s="57" t="s">
        <v>15</v>
      </c>
      <c r="I146" s="4"/>
      <c r="J146" s="57" t="s">
        <v>15</v>
      </c>
      <c r="K146" s="4"/>
      <c r="L146" s="131"/>
    </row>
    <row r="147" spans="1:12">
      <c r="A147" s="55" t="s">
        <v>13</v>
      </c>
      <c r="B147" s="4" t="s">
        <v>15</v>
      </c>
      <c r="C147" s="4" t="s">
        <v>15</v>
      </c>
      <c r="D147" s="57" t="s">
        <v>15</v>
      </c>
      <c r="E147" s="4"/>
      <c r="F147" s="57" t="s">
        <v>15</v>
      </c>
      <c r="G147" s="4"/>
      <c r="H147" s="57" t="s">
        <v>15</v>
      </c>
      <c r="I147" s="4"/>
      <c r="J147" s="57" t="s">
        <v>15</v>
      </c>
      <c r="K147" s="4"/>
      <c r="L147" s="131"/>
    </row>
    <row r="148" spans="1:12">
      <c r="A148" s="55" t="s">
        <v>14</v>
      </c>
      <c r="B148" s="4" t="s">
        <v>15</v>
      </c>
      <c r="C148" s="4" t="s">
        <v>15</v>
      </c>
      <c r="D148" s="57" t="s">
        <v>15</v>
      </c>
      <c r="E148" s="4"/>
      <c r="F148" s="57" t="s">
        <v>15</v>
      </c>
      <c r="G148" s="4"/>
      <c r="H148" s="57" t="s">
        <v>15</v>
      </c>
      <c r="I148" s="4"/>
      <c r="J148" s="57" t="s">
        <v>15</v>
      </c>
      <c r="K148" s="4"/>
      <c r="L148" s="132"/>
    </row>
    <row r="149" spans="1:12" s="3" customFormat="1" ht="87.75" customHeight="1">
      <c r="A149" s="54" t="s">
        <v>59</v>
      </c>
      <c r="B149" s="61" t="s">
        <v>15</v>
      </c>
      <c r="C149" s="2" t="s">
        <v>15</v>
      </c>
      <c r="D149" s="1">
        <v>301</v>
      </c>
      <c r="E149" s="2">
        <v>65.7</v>
      </c>
      <c r="F149" s="1">
        <v>50</v>
      </c>
      <c r="G149" s="2">
        <v>32</v>
      </c>
      <c r="H149" s="1">
        <v>50</v>
      </c>
      <c r="I149" s="2">
        <v>32</v>
      </c>
      <c r="J149" s="1">
        <v>50</v>
      </c>
      <c r="K149" s="2">
        <v>32</v>
      </c>
      <c r="L149" s="150" t="s">
        <v>245</v>
      </c>
    </row>
    <row r="150" spans="1:12">
      <c r="A150" s="55" t="s">
        <v>10</v>
      </c>
      <c r="B150" s="22" t="s">
        <v>15</v>
      </c>
      <c r="C150" s="6" t="s">
        <v>15</v>
      </c>
      <c r="D150" s="56" t="s">
        <v>15</v>
      </c>
      <c r="E150" s="74">
        <f t="shared" ref="E150" si="14">E151+E152+E153+E154</f>
        <v>19774</v>
      </c>
      <c r="F150" s="126" t="s">
        <v>15</v>
      </c>
      <c r="G150" s="74">
        <v>1600</v>
      </c>
      <c r="H150" s="56" t="s">
        <v>15</v>
      </c>
      <c r="I150" s="6">
        <v>7600</v>
      </c>
      <c r="J150" s="56" t="s">
        <v>15</v>
      </c>
      <c r="K150" s="6">
        <v>7600</v>
      </c>
      <c r="L150" s="151"/>
    </row>
    <row r="151" spans="1:12">
      <c r="A151" s="55" t="s">
        <v>11</v>
      </c>
      <c r="B151" s="22" t="s">
        <v>15</v>
      </c>
      <c r="C151" s="6" t="s">
        <v>15</v>
      </c>
      <c r="D151" s="56" t="s">
        <v>15</v>
      </c>
      <c r="E151" s="74">
        <v>12774</v>
      </c>
      <c r="F151" s="126" t="s">
        <v>15</v>
      </c>
      <c r="G151" s="74">
        <v>1600</v>
      </c>
      <c r="H151" s="56" t="s">
        <v>15</v>
      </c>
      <c r="I151" s="6">
        <v>1600</v>
      </c>
      <c r="J151" s="56" t="s">
        <v>15</v>
      </c>
      <c r="K151" s="6">
        <v>1600</v>
      </c>
      <c r="L151" s="151"/>
    </row>
    <row r="152" spans="1:12">
      <c r="A152" s="55" t="s">
        <v>12</v>
      </c>
      <c r="B152" s="4" t="s">
        <v>15</v>
      </c>
      <c r="C152" s="4" t="s">
        <v>15</v>
      </c>
      <c r="D152" s="57" t="s">
        <v>15</v>
      </c>
      <c r="E152" s="4"/>
      <c r="F152" s="57" t="s">
        <v>15</v>
      </c>
      <c r="G152" s="4"/>
      <c r="H152" s="57" t="s">
        <v>15</v>
      </c>
      <c r="I152" s="4"/>
      <c r="J152" s="57" t="s">
        <v>15</v>
      </c>
      <c r="K152" s="4"/>
      <c r="L152" s="151"/>
    </row>
    <row r="153" spans="1:12">
      <c r="A153" s="55" t="s">
        <v>13</v>
      </c>
      <c r="B153" s="4" t="s">
        <v>15</v>
      </c>
      <c r="C153" s="4" t="s">
        <v>15</v>
      </c>
      <c r="D153" s="57" t="s">
        <v>15</v>
      </c>
      <c r="E153" s="4"/>
      <c r="F153" s="57" t="s">
        <v>15</v>
      </c>
      <c r="G153" s="4"/>
      <c r="H153" s="57" t="s">
        <v>15</v>
      </c>
      <c r="I153" s="4"/>
      <c r="J153" s="57" t="s">
        <v>15</v>
      </c>
      <c r="K153" s="4"/>
      <c r="L153" s="151"/>
    </row>
    <row r="154" spans="1:12">
      <c r="A154" s="55" t="s">
        <v>14</v>
      </c>
      <c r="B154" s="4" t="s">
        <v>15</v>
      </c>
      <c r="C154" s="4" t="s">
        <v>15</v>
      </c>
      <c r="D154" s="57" t="s">
        <v>15</v>
      </c>
      <c r="E154" s="6">
        <v>7000</v>
      </c>
      <c r="F154" s="57" t="s">
        <v>15</v>
      </c>
      <c r="G154" s="26">
        <v>6000</v>
      </c>
      <c r="H154" s="57" t="s">
        <v>15</v>
      </c>
      <c r="I154" s="127">
        <v>6000</v>
      </c>
      <c r="J154" s="57" t="s">
        <v>15</v>
      </c>
      <c r="K154" s="26">
        <v>6000</v>
      </c>
      <c r="L154" s="152"/>
    </row>
    <row r="155" spans="1:12" s="3" customFormat="1" ht="60">
      <c r="A155" s="58" t="s">
        <v>60</v>
      </c>
      <c r="B155" s="61" t="s">
        <v>15</v>
      </c>
      <c r="C155" s="2" t="s">
        <v>15</v>
      </c>
      <c r="D155" s="1">
        <v>4</v>
      </c>
      <c r="E155" s="2">
        <f>E156/D155</f>
        <v>1750</v>
      </c>
      <c r="F155" s="1">
        <v>5</v>
      </c>
      <c r="G155" s="2">
        <v>1097.79</v>
      </c>
      <c r="H155" s="1">
        <v>4</v>
      </c>
      <c r="I155" s="2">
        <v>1750</v>
      </c>
      <c r="J155" s="1">
        <v>5</v>
      </c>
      <c r="K155" s="2">
        <v>1097.79</v>
      </c>
      <c r="L155" s="130" t="s">
        <v>253</v>
      </c>
    </row>
    <row r="156" spans="1:12">
      <c r="A156" s="55" t="s">
        <v>10</v>
      </c>
      <c r="B156" s="22" t="s">
        <v>15</v>
      </c>
      <c r="C156" s="6" t="s">
        <v>15</v>
      </c>
      <c r="D156" s="56" t="s">
        <v>15</v>
      </c>
      <c r="E156" s="6">
        <f t="shared" ref="E156" si="15">E157+E158+E159+E160</f>
        <v>7000</v>
      </c>
      <c r="F156" s="56" t="s">
        <v>15</v>
      </c>
      <c r="G156" s="6">
        <v>5488.93</v>
      </c>
      <c r="H156" s="56" t="s">
        <v>15</v>
      </c>
      <c r="I156" s="6">
        <v>7000</v>
      </c>
      <c r="J156" s="56" t="s">
        <v>15</v>
      </c>
      <c r="K156" s="6">
        <v>5488.93</v>
      </c>
      <c r="L156" s="131"/>
    </row>
    <row r="157" spans="1:12">
      <c r="A157" s="55" t="s">
        <v>11</v>
      </c>
      <c r="B157" s="22" t="s">
        <v>15</v>
      </c>
      <c r="C157" s="6" t="s">
        <v>15</v>
      </c>
      <c r="D157" s="56" t="s">
        <v>15</v>
      </c>
      <c r="E157" s="6">
        <v>7000</v>
      </c>
      <c r="F157" s="56" t="s">
        <v>15</v>
      </c>
      <c r="G157" s="6">
        <v>5488.93</v>
      </c>
      <c r="H157" s="56" t="s">
        <v>15</v>
      </c>
      <c r="I157" s="6">
        <v>7000</v>
      </c>
      <c r="J157" s="56" t="s">
        <v>15</v>
      </c>
      <c r="K157" s="6">
        <v>5488.93</v>
      </c>
      <c r="L157" s="131"/>
    </row>
    <row r="158" spans="1:12">
      <c r="A158" s="55" t="s">
        <v>12</v>
      </c>
      <c r="B158" s="4" t="s">
        <v>15</v>
      </c>
      <c r="C158" s="4" t="s">
        <v>15</v>
      </c>
      <c r="D158" s="57" t="s">
        <v>15</v>
      </c>
      <c r="E158" s="4"/>
      <c r="F158" s="57" t="s">
        <v>15</v>
      </c>
      <c r="G158" s="4"/>
      <c r="H158" s="57" t="s">
        <v>15</v>
      </c>
      <c r="I158" s="4"/>
      <c r="J158" s="57" t="s">
        <v>15</v>
      </c>
      <c r="K158" s="4"/>
      <c r="L158" s="131"/>
    </row>
    <row r="159" spans="1:12">
      <c r="A159" s="55" t="s">
        <v>13</v>
      </c>
      <c r="B159" s="4" t="s">
        <v>15</v>
      </c>
      <c r="C159" s="4" t="s">
        <v>15</v>
      </c>
      <c r="D159" s="57" t="s">
        <v>15</v>
      </c>
      <c r="E159" s="4"/>
      <c r="F159" s="57" t="s">
        <v>15</v>
      </c>
      <c r="G159" s="4"/>
      <c r="H159" s="57" t="s">
        <v>15</v>
      </c>
      <c r="I159" s="4"/>
      <c r="J159" s="57" t="s">
        <v>15</v>
      </c>
      <c r="K159" s="4"/>
      <c r="L159" s="131"/>
    </row>
    <row r="160" spans="1:12" ht="33" customHeight="1">
      <c r="A160" s="59" t="s">
        <v>14</v>
      </c>
      <c r="B160" s="4" t="s">
        <v>15</v>
      </c>
      <c r="C160" s="4" t="s">
        <v>15</v>
      </c>
      <c r="D160" s="57" t="s">
        <v>15</v>
      </c>
      <c r="E160" s="4"/>
      <c r="F160" s="57" t="s">
        <v>15</v>
      </c>
      <c r="G160" s="4"/>
      <c r="H160" s="57" t="s">
        <v>15</v>
      </c>
      <c r="I160" s="4"/>
      <c r="J160" s="57" t="s">
        <v>15</v>
      </c>
      <c r="K160" s="4"/>
      <c r="L160" s="132"/>
    </row>
    <row r="161" spans="1:14" s="3" customFormat="1" ht="58.5" customHeight="1">
      <c r="A161" s="58" t="s">
        <v>61</v>
      </c>
      <c r="B161" s="61" t="s">
        <v>15</v>
      </c>
      <c r="C161" s="2" t="s">
        <v>15</v>
      </c>
      <c r="D161" s="1">
        <v>4</v>
      </c>
      <c r="E161" s="2">
        <f>E162/D161</f>
        <v>500</v>
      </c>
      <c r="F161" s="1"/>
      <c r="G161" s="2"/>
      <c r="H161" s="1"/>
      <c r="I161" s="7"/>
      <c r="J161" s="1"/>
      <c r="K161" s="7"/>
      <c r="L161" s="130" t="s">
        <v>226</v>
      </c>
      <c r="N161" s="8"/>
    </row>
    <row r="162" spans="1:14">
      <c r="A162" s="55" t="s">
        <v>10</v>
      </c>
      <c r="B162" s="22" t="s">
        <v>15</v>
      </c>
      <c r="C162" s="6" t="s">
        <v>15</v>
      </c>
      <c r="D162" s="56" t="s">
        <v>15</v>
      </c>
      <c r="E162" s="6">
        <f t="shared" ref="E162" si="16">E163+E164+E165+E166</f>
        <v>2000</v>
      </c>
      <c r="F162" s="56" t="s">
        <v>15</v>
      </c>
      <c r="G162" s="6"/>
      <c r="H162" s="56" t="s">
        <v>15</v>
      </c>
      <c r="I162" s="6"/>
      <c r="J162" s="56" t="s">
        <v>15</v>
      </c>
      <c r="K162" s="6">
        <f t="shared" ref="K162" si="17">K163+K164+K165+K166</f>
        <v>0</v>
      </c>
      <c r="L162" s="131"/>
    </row>
    <row r="163" spans="1:14">
      <c r="A163" s="55" t="s">
        <v>11</v>
      </c>
      <c r="B163" s="22" t="s">
        <v>15</v>
      </c>
      <c r="C163" s="6" t="s">
        <v>15</v>
      </c>
      <c r="D163" s="56" t="s">
        <v>15</v>
      </c>
      <c r="E163" s="6">
        <v>2000</v>
      </c>
      <c r="F163" s="56" t="s">
        <v>15</v>
      </c>
      <c r="G163" s="6"/>
      <c r="H163" s="56" t="s">
        <v>15</v>
      </c>
      <c r="I163" s="6"/>
      <c r="J163" s="56" t="s">
        <v>15</v>
      </c>
      <c r="K163" s="6">
        <v>0</v>
      </c>
      <c r="L163" s="131"/>
    </row>
    <row r="164" spans="1:14">
      <c r="A164" s="55" t="s">
        <v>12</v>
      </c>
      <c r="B164" s="4" t="s">
        <v>15</v>
      </c>
      <c r="C164" s="4" t="s">
        <v>15</v>
      </c>
      <c r="D164" s="57" t="s">
        <v>15</v>
      </c>
      <c r="E164" s="4"/>
      <c r="F164" s="57" t="s">
        <v>15</v>
      </c>
      <c r="G164" s="4"/>
      <c r="H164" s="57" t="s">
        <v>15</v>
      </c>
      <c r="I164" s="4"/>
      <c r="J164" s="57" t="s">
        <v>15</v>
      </c>
      <c r="K164" s="4"/>
      <c r="L164" s="131"/>
    </row>
    <row r="165" spans="1:14">
      <c r="A165" s="55" t="s">
        <v>13</v>
      </c>
      <c r="B165" s="4" t="s">
        <v>15</v>
      </c>
      <c r="C165" s="4" t="s">
        <v>15</v>
      </c>
      <c r="D165" s="57" t="s">
        <v>15</v>
      </c>
      <c r="E165" s="4"/>
      <c r="F165" s="57" t="s">
        <v>15</v>
      </c>
      <c r="G165" s="4"/>
      <c r="H165" s="57" t="s">
        <v>15</v>
      </c>
      <c r="I165" s="4"/>
      <c r="J165" s="57" t="s">
        <v>15</v>
      </c>
      <c r="K165" s="4"/>
      <c r="L165" s="131"/>
    </row>
    <row r="166" spans="1:14" ht="15" customHeight="1">
      <c r="A166" s="59" t="s">
        <v>14</v>
      </c>
      <c r="B166" s="4" t="s">
        <v>15</v>
      </c>
      <c r="C166" s="4" t="s">
        <v>15</v>
      </c>
      <c r="D166" s="57" t="s">
        <v>15</v>
      </c>
      <c r="E166" s="4"/>
      <c r="F166" s="57" t="s">
        <v>15</v>
      </c>
      <c r="G166" s="4"/>
      <c r="H166" s="57" t="s">
        <v>15</v>
      </c>
      <c r="I166" s="4"/>
      <c r="J166" s="57" t="s">
        <v>15</v>
      </c>
      <c r="K166" s="4"/>
      <c r="L166" s="132"/>
    </row>
    <row r="167" spans="1:14" s="3" customFormat="1" ht="60">
      <c r="A167" s="58" t="s">
        <v>62</v>
      </c>
      <c r="B167" s="61" t="s">
        <v>15</v>
      </c>
      <c r="C167" s="2" t="s">
        <v>15</v>
      </c>
      <c r="D167" s="1">
        <v>653</v>
      </c>
      <c r="E167" s="2">
        <v>3.1</v>
      </c>
      <c r="F167" s="1">
        <v>653</v>
      </c>
      <c r="G167" s="2">
        <v>3.1</v>
      </c>
      <c r="H167" s="1">
        <v>353</v>
      </c>
      <c r="I167" s="2">
        <v>3.9</v>
      </c>
      <c r="J167" s="1">
        <v>353</v>
      </c>
      <c r="K167" s="2">
        <v>3.9</v>
      </c>
      <c r="L167" s="130" t="s">
        <v>187</v>
      </c>
    </row>
    <row r="168" spans="1:14">
      <c r="A168" s="55" t="s">
        <v>10</v>
      </c>
      <c r="B168" s="22" t="s">
        <v>15</v>
      </c>
      <c r="C168" s="6" t="s">
        <v>15</v>
      </c>
      <c r="D168" s="56" t="s">
        <v>15</v>
      </c>
      <c r="E168" s="6">
        <f t="shared" ref="E168" si="18">E169+E170+E171+E172</f>
        <v>2000</v>
      </c>
      <c r="F168" s="56" t="s">
        <v>15</v>
      </c>
      <c r="G168" s="6">
        <v>2000</v>
      </c>
      <c r="H168" s="56" t="s">
        <v>15</v>
      </c>
      <c r="I168" s="6">
        <v>1400</v>
      </c>
      <c r="J168" s="56" t="s">
        <v>15</v>
      </c>
      <c r="K168" s="6">
        <v>1400</v>
      </c>
      <c r="L168" s="131"/>
    </row>
    <row r="169" spans="1:14">
      <c r="A169" s="55" t="s">
        <v>11</v>
      </c>
      <c r="B169" s="22" t="s">
        <v>15</v>
      </c>
      <c r="C169" s="6" t="s">
        <v>15</v>
      </c>
      <c r="D169" s="56" t="s">
        <v>15</v>
      </c>
      <c r="E169" s="6">
        <v>2000</v>
      </c>
      <c r="F169" s="56" t="s">
        <v>15</v>
      </c>
      <c r="G169" s="6">
        <v>2000</v>
      </c>
      <c r="H169" s="56" t="s">
        <v>15</v>
      </c>
      <c r="I169" s="6">
        <v>1400</v>
      </c>
      <c r="J169" s="56" t="s">
        <v>15</v>
      </c>
      <c r="K169" s="6">
        <v>1400</v>
      </c>
      <c r="L169" s="131"/>
    </row>
    <row r="170" spans="1:14">
      <c r="A170" s="55" t="s">
        <v>12</v>
      </c>
      <c r="B170" s="4" t="s">
        <v>15</v>
      </c>
      <c r="C170" s="4" t="s">
        <v>15</v>
      </c>
      <c r="D170" s="57" t="s">
        <v>15</v>
      </c>
      <c r="E170" s="4"/>
      <c r="F170" s="57" t="s">
        <v>15</v>
      </c>
      <c r="G170" s="4"/>
      <c r="H170" s="57" t="s">
        <v>15</v>
      </c>
      <c r="I170" s="4"/>
      <c r="J170" s="57" t="s">
        <v>15</v>
      </c>
      <c r="K170" s="4"/>
      <c r="L170" s="131"/>
    </row>
    <row r="171" spans="1:14">
      <c r="A171" s="55" t="s">
        <v>13</v>
      </c>
      <c r="B171" s="4" t="s">
        <v>15</v>
      </c>
      <c r="C171" s="4" t="s">
        <v>15</v>
      </c>
      <c r="D171" s="57" t="s">
        <v>15</v>
      </c>
      <c r="E171" s="4"/>
      <c r="F171" s="57" t="s">
        <v>15</v>
      </c>
      <c r="G171" s="4"/>
      <c r="H171" s="57" t="s">
        <v>15</v>
      </c>
      <c r="I171" s="4"/>
      <c r="J171" s="57" t="s">
        <v>15</v>
      </c>
      <c r="K171" s="4"/>
      <c r="L171" s="131"/>
    </row>
    <row r="172" spans="1:14">
      <c r="A172" s="55" t="s">
        <v>14</v>
      </c>
      <c r="B172" s="4" t="s">
        <v>15</v>
      </c>
      <c r="C172" s="4" t="s">
        <v>15</v>
      </c>
      <c r="D172" s="57" t="s">
        <v>15</v>
      </c>
      <c r="E172" s="4"/>
      <c r="F172" s="57" t="s">
        <v>15</v>
      </c>
      <c r="G172" s="4"/>
      <c r="H172" s="57" t="s">
        <v>15</v>
      </c>
      <c r="I172" s="4"/>
      <c r="J172" s="57" t="s">
        <v>15</v>
      </c>
      <c r="K172" s="4"/>
      <c r="L172" s="132"/>
    </row>
    <row r="173" spans="1:14" s="3" customFormat="1" ht="24">
      <c r="A173" s="58" t="s">
        <v>29</v>
      </c>
      <c r="B173" s="61" t="s">
        <v>15</v>
      </c>
      <c r="C173" s="2" t="s">
        <v>15</v>
      </c>
      <c r="D173" s="1" t="s">
        <v>15</v>
      </c>
      <c r="E173" s="23">
        <f>E174+E175+E176+E177</f>
        <v>34774</v>
      </c>
      <c r="F173" s="72" t="s">
        <v>15</v>
      </c>
      <c r="G173" s="23">
        <f>G174+G175+G176+G177</f>
        <v>19088.93</v>
      </c>
      <c r="H173" s="72" t="s">
        <v>15</v>
      </c>
      <c r="I173" s="23">
        <f>I174+I175+I176+I177</f>
        <v>17000</v>
      </c>
      <c r="J173" s="75" t="s">
        <v>15</v>
      </c>
      <c r="K173" s="23">
        <f>K174+K175+K176+K177</f>
        <v>15488.93</v>
      </c>
      <c r="L173" s="109"/>
    </row>
    <row r="174" spans="1:14" s="3" customFormat="1">
      <c r="A174" s="58" t="s">
        <v>11</v>
      </c>
      <c r="B174" s="61" t="s">
        <v>15</v>
      </c>
      <c r="C174" s="2" t="s">
        <v>15</v>
      </c>
      <c r="D174" s="1" t="s">
        <v>15</v>
      </c>
      <c r="E174" s="23">
        <f>SUM(E139+E145+E151+E157+E163+E169)</f>
        <v>27774</v>
      </c>
      <c r="F174" s="72" t="s">
        <v>15</v>
      </c>
      <c r="G174" s="23">
        <f>G139+G145+G151+G157+G163+G169</f>
        <v>13088.93</v>
      </c>
      <c r="H174" s="72" t="s">
        <v>15</v>
      </c>
      <c r="I174" s="23">
        <f>I139+I145+I151+I157+I163+I169</f>
        <v>11000</v>
      </c>
      <c r="J174" s="75" t="s">
        <v>15</v>
      </c>
      <c r="K174" s="23">
        <f>K139+K145+K151+K157+K163+K169</f>
        <v>9488.93</v>
      </c>
      <c r="L174" s="109"/>
    </row>
    <row r="175" spans="1:14" s="3" customFormat="1">
      <c r="A175" s="58" t="s">
        <v>12</v>
      </c>
      <c r="B175" s="24" t="s">
        <v>15</v>
      </c>
      <c r="C175" s="24" t="s">
        <v>15</v>
      </c>
      <c r="D175" s="68" t="s">
        <v>15</v>
      </c>
      <c r="E175" s="24"/>
      <c r="F175" s="68" t="s">
        <v>15</v>
      </c>
      <c r="G175" s="24"/>
      <c r="H175" s="68" t="s">
        <v>15</v>
      </c>
      <c r="I175" s="24"/>
      <c r="J175" s="68" t="s">
        <v>15</v>
      </c>
      <c r="K175" s="24"/>
      <c r="L175" s="109"/>
    </row>
    <row r="176" spans="1:14" s="3" customFormat="1">
      <c r="A176" s="58" t="s">
        <v>13</v>
      </c>
      <c r="B176" s="24" t="s">
        <v>15</v>
      </c>
      <c r="C176" s="24" t="s">
        <v>15</v>
      </c>
      <c r="D176" s="68" t="s">
        <v>15</v>
      </c>
      <c r="E176" s="24"/>
      <c r="F176" s="68" t="s">
        <v>15</v>
      </c>
      <c r="G176" s="24"/>
      <c r="H176" s="68" t="s">
        <v>15</v>
      </c>
      <c r="I176" s="24"/>
      <c r="J176" s="68" t="s">
        <v>15</v>
      </c>
      <c r="K176" s="24"/>
      <c r="L176" s="109"/>
    </row>
    <row r="177" spans="1:16" s="3" customFormat="1">
      <c r="A177" s="58" t="s">
        <v>14</v>
      </c>
      <c r="B177" s="24" t="s">
        <v>15</v>
      </c>
      <c r="C177" s="24" t="s">
        <v>15</v>
      </c>
      <c r="D177" s="68" t="s">
        <v>15</v>
      </c>
      <c r="E177" s="2">
        <v>7000</v>
      </c>
      <c r="F177" s="68" t="s">
        <v>15</v>
      </c>
      <c r="G177" s="2">
        <v>6000</v>
      </c>
      <c r="H177" s="68" t="s">
        <v>15</v>
      </c>
      <c r="I177" s="2">
        <v>6000</v>
      </c>
      <c r="J177" s="68" t="s">
        <v>15</v>
      </c>
      <c r="K177" s="2">
        <v>6000</v>
      </c>
      <c r="L177" s="109"/>
      <c r="N177" s="153"/>
      <c r="O177" s="153"/>
      <c r="P177" s="153"/>
    </row>
    <row r="178" spans="1:16" s="50" customFormat="1" ht="51">
      <c r="A178" s="48" t="s">
        <v>43</v>
      </c>
      <c r="B178" s="49" t="s">
        <v>15</v>
      </c>
      <c r="C178" s="49" t="s">
        <v>15</v>
      </c>
      <c r="D178" s="49" t="s">
        <v>15</v>
      </c>
      <c r="E178" s="49" t="s">
        <v>15</v>
      </c>
      <c r="F178" s="49" t="s">
        <v>15</v>
      </c>
      <c r="G178" s="49" t="s">
        <v>15</v>
      </c>
      <c r="H178" s="49" t="s">
        <v>15</v>
      </c>
      <c r="I178" s="49" t="s">
        <v>15</v>
      </c>
      <c r="J178" s="49" t="s">
        <v>15</v>
      </c>
      <c r="K178" s="49" t="s">
        <v>15</v>
      </c>
      <c r="L178" s="110"/>
    </row>
    <row r="179" spans="1:16" ht="48">
      <c r="A179" s="55" t="s">
        <v>34</v>
      </c>
      <c r="B179" s="76" t="s">
        <v>15</v>
      </c>
      <c r="C179" s="76" t="s">
        <v>15</v>
      </c>
      <c r="D179" s="46" t="s">
        <v>15</v>
      </c>
      <c r="E179" s="46" t="s">
        <v>15</v>
      </c>
      <c r="F179" s="46" t="s">
        <v>15</v>
      </c>
      <c r="G179" s="46" t="s">
        <v>15</v>
      </c>
      <c r="H179" s="46" t="s">
        <v>15</v>
      </c>
      <c r="I179" s="46" t="s">
        <v>15</v>
      </c>
      <c r="J179" s="46" t="s">
        <v>15</v>
      </c>
      <c r="K179" s="46" t="s">
        <v>15</v>
      </c>
      <c r="L179" s="70"/>
    </row>
    <row r="180" spans="1:16" ht="48">
      <c r="A180" s="55" t="s">
        <v>35</v>
      </c>
      <c r="B180" s="4" t="s">
        <v>15</v>
      </c>
      <c r="C180" s="4" t="s">
        <v>15</v>
      </c>
      <c r="D180" s="46" t="s">
        <v>15</v>
      </c>
      <c r="E180" s="46" t="s">
        <v>15</v>
      </c>
      <c r="F180" s="46" t="s">
        <v>15</v>
      </c>
      <c r="G180" s="46" t="s">
        <v>15</v>
      </c>
      <c r="H180" s="46" t="s">
        <v>15</v>
      </c>
      <c r="I180" s="46" t="s">
        <v>15</v>
      </c>
      <c r="J180" s="46" t="s">
        <v>15</v>
      </c>
      <c r="K180" s="46" t="s">
        <v>15</v>
      </c>
      <c r="L180" s="70"/>
    </row>
    <row r="181" spans="1:16" ht="60">
      <c r="A181" s="55" t="s">
        <v>96</v>
      </c>
      <c r="B181" s="53" t="s">
        <v>15</v>
      </c>
      <c r="C181" s="4" t="s">
        <v>15</v>
      </c>
      <c r="D181" s="46" t="s">
        <v>15</v>
      </c>
      <c r="E181" s="46" t="s">
        <v>15</v>
      </c>
      <c r="F181" s="46" t="s">
        <v>15</v>
      </c>
      <c r="G181" s="46" t="s">
        <v>15</v>
      </c>
      <c r="H181" s="46" t="s">
        <v>15</v>
      </c>
      <c r="I181" s="46" t="s">
        <v>15</v>
      </c>
      <c r="J181" s="46" t="s">
        <v>15</v>
      </c>
      <c r="K181" s="46" t="s">
        <v>15</v>
      </c>
      <c r="L181" s="70"/>
    </row>
    <row r="182" spans="1:16" s="3" customFormat="1" ht="117.75" customHeight="1">
      <c r="A182" s="54" t="s">
        <v>164</v>
      </c>
      <c r="B182" s="61" t="s">
        <v>15</v>
      </c>
      <c r="C182" s="2" t="s">
        <v>15</v>
      </c>
      <c r="D182" s="1">
        <v>2</v>
      </c>
      <c r="E182" s="2">
        <f>E183/D182</f>
        <v>500</v>
      </c>
      <c r="F182" s="1">
        <v>2</v>
      </c>
      <c r="G182" s="2">
        <v>500</v>
      </c>
      <c r="H182" s="1"/>
      <c r="I182" s="2"/>
      <c r="J182" s="1"/>
      <c r="K182" s="2"/>
      <c r="L182" s="130" t="s">
        <v>217</v>
      </c>
    </row>
    <row r="183" spans="1:16">
      <c r="A183" s="55" t="s">
        <v>10</v>
      </c>
      <c r="B183" s="22" t="s">
        <v>15</v>
      </c>
      <c r="C183" s="6" t="s">
        <v>15</v>
      </c>
      <c r="D183" s="56" t="s">
        <v>15</v>
      </c>
      <c r="E183" s="6">
        <f t="shared" ref="E183:G183" si="19">E184+E185+E186+E187</f>
        <v>1000</v>
      </c>
      <c r="F183" s="56" t="s">
        <v>15</v>
      </c>
      <c r="G183" s="6">
        <f t="shared" si="19"/>
        <v>1000</v>
      </c>
      <c r="H183" s="56" t="s">
        <v>15</v>
      </c>
      <c r="I183" s="6"/>
      <c r="J183" s="56" t="s">
        <v>15</v>
      </c>
      <c r="K183" s="6"/>
      <c r="L183" s="131"/>
    </row>
    <row r="184" spans="1:16">
      <c r="A184" s="55" t="s">
        <v>11</v>
      </c>
      <c r="B184" s="22" t="s">
        <v>15</v>
      </c>
      <c r="C184" s="6" t="s">
        <v>15</v>
      </c>
      <c r="D184" s="56" t="s">
        <v>15</v>
      </c>
      <c r="E184" s="6">
        <v>1000</v>
      </c>
      <c r="F184" s="56" t="s">
        <v>15</v>
      </c>
      <c r="G184" s="6">
        <v>1000</v>
      </c>
      <c r="H184" s="56" t="s">
        <v>15</v>
      </c>
      <c r="I184" s="6"/>
      <c r="J184" s="56" t="s">
        <v>15</v>
      </c>
      <c r="K184" s="6"/>
      <c r="L184" s="131"/>
    </row>
    <row r="185" spans="1:16">
      <c r="A185" s="55" t="s">
        <v>12</v>
      </c>
      <c r="B185" s="4" t="s">
        <v>15</v>
      </c>
      <c r="C185" s="4" t="s">
        <v>15</v>
      </c>
      <c r="D185" s="57" t="s">
        <v>15</v>
      </c>
      <c r="E185" s="4"/>
      <c r="F185" s="57" t="s">
        <v>15</v>
      </c>
      <c r="G185" s="4"/>
      <c r="H185" s="57" t="s">
        <v>15</v>
      </c>
      <c r="I185" s="4"/>
      <c r="J185" s="57" t="s">
        <v>15</v>
      </c>
      <c r="K185" s="4"/>
      <c r="L185" s="131"/>
    </row>
    <row r="186" spans="1:16">
      <c r="A186" s="55" t="s">
        <v>13</v>
      </c>
      <c r="B186" s="4" t="s">
        <v>15</v>
      </c>
      <c r="C186" s="4" t="s">
        <v>15</v>
      </c>
      <c r="D186" s="57" t="s">
        <v>15</v>
      </c>
      <c r="E186" s="4"/>
      <c r="F186" s="57" t="s">
        <v>15</v>
      </c>
      <c r="G186" s="4"/>
      <c r="H186" s="57" t="s">
        <v>15</v>
      </c>
      <c r="I186" s="4"/>
      <c r="J186" s="57" t="s">
        <v>15</v>
      </c>
      <c r="K186" s="4"/>
      <c r="L186" s="131"/>
    </row>
    <row r="187" spans="1:16">
      <c r="A187" s="55" t="s">
        <v>14</v>
      </c>
      <c r="B187" s="4" t="s">
        <v>15</v>
      </c>
      <c r="C187" s="4" t="s">
        <v>15</v>
      </c>
      <c r="D187" s="57" t="s">
        <v>15</v>
      </c>
      <c r="E187" s="4"/>
      <c r="F187" s="57" t="s">
        <v>15</v>
      </c>
      <c r="G187" s="4"/>
      <c r="H187" s="57" t="s">
        <v>15</v>
      </c>
      <c r="I187" s="4"/>
      <c r="J187" s="57" t="s">
        <v>15</v>
      </c>
      <c r="K187" s="4"/>
      <c r="L187" s="132"/>
    </row>
    <row r="188" spans="1:16" s="3" customFormat="1" ht="74.25" customHeight="1">
      <c r="A188" s="54" t="s">
        <v>63</v>
      </c>
      <c r="B188" s="61" t="s">
        <v>15</v>
      </c>
      <c r="C188" s="2" t="s">
        <v>15</v>
      </c>
      <c r="D188" s="1">
        <v>40</v>
      </c>
      <c r="E188" s="2">
        <f>E189/D188</f>
        <v>3</v>
      </c>
      <c r="F188" s="1">
        <v>40</v>
      </c>
      <c r="G188" s="2">
        <v>3</v>
      </c>
      <c r="H188" s="1"/>
      <c r="I188" s="2"/>
      <c r="J188" s="1"/>
      <c r="K188" s="2"/>
      <c r="L188" s="130" t="s">
        <v>254</v>
      </c>
    </row>
    <row r="189" spans="1:16">
      <c r="A189" s="55" t="s">
        <v>10</v>
      </c>
      <c r="B189" s="22" t="s">
        <v>15</v>
      </c>
      <c r="C189" s="6" t="s">
        <v>15</v>
      </c>
      <c r="D189" s="56" t="s">
        <v>15</v>
      </c>
      <c r="E189" s="6">
        <f t="shared" ref="E189:G189" si="20">E190+E191+E192+E193</f>
        <v>120</v>
      </c>
      <c r="F189" s="56" t="s">
        <v>15</v>
      </c>
      <c r="G189" s="6">
        <f t="shared" si="20"/>
        <v>120</v>
      </c>
      <c r="H189" s="56" t="s">
        <v>15</v>
      </c>
      <c r="I189" s="6"/>
      <c r="J189" s="56" t="s">
        <v>15</v>
      </c>
      <c r="K189" s="6"/>
      <c r="L189" s="131"/>
    </row>
    <row r="190" spans="1:16">
      <c r="A190" s="55" t="s">
        <v>11</v>
      </c>
      <c r="B190" s="22" t="s">
        <v>15</v>
      </c>
      <c r="C190" s="6" t="s">
        <v>15</v>
      </c>
      <c r="D190" s="56" t="s">
        <v>15</v>
      </c>
      <c r="E190" s="6">
        <v>120</v>
      </c>
      <c r="F190" s="56" t="s">
        <v>15</v>
      </c>
      <c r="G190" s="6">
        <v>120</v>
      </c>
      <c r="H190" s="56" t="s">
        <v>15</v>
      </c>
      <c r="I190" s="6"/>
      <c r="J190" s="56" t="s">
        <v>15</v>
      </c>
      <c r="K190" s="6"/>
      <c r="L190" s="131"/>
    </row>
    <row r="191" spans="1:16">
      <c r="A191" s="55" t="s">
        <v>12</v>
      </c>
      <c r="B191" s="4" t="s">
        <v>15</v>
      </c>
      <c r="C191" s="4" t="s">
        <v>15</v>
      </c>
      <c r="D191" s="57" t="s">
        <v>15</v>
      </c>
      <c r="E191" s="4"/>
      <c r="F191" s="57" t="s">
        <v>15</v>
      </c>
      <c r="G191" s="4"/>
      <c r="H191" s="57" t="s">
        <v>15</v>
      </c>
      <c r="I191" s="4"/>
      <c r="J191" s="57" t="s">
        <v>15</v>
      </c>
      <c r="K191" s="4"/>
      <c r="L191" s="131"/>
    </row>
    <row r="192" spans="1:16">
      <c r="A192" s="55" t="s">
        <v>13</v>
      </c>
      <c r="B192" s="4" t="s">
        <v>15</v>
      </c>
      <c r="C192" s="4" t="s">
        <v>15</v>
      </c>
      <c r="D192" s="57" t="s">
        <v>15</v>
      </c>
      <c r="E192" s="4"/>
      <c r="F192" s="57" t="s">
        <v>15</v>
      </c>
      <c r="G192" s="4"/>
      <c r="H192" s="57" t="s">
        <v>15</v>
      </c>
      <c r="I192" s="4"/>
      <c r="J192" s="57" t="s">
        <v>15</v>
      </c>
      <c r="K192" s="4"/>
      <c r="L192" s="131"/>
    </row>
    <row r="193" spans="1:12">
      <c r="A193" s="55" t="s">
        <v>14</v>
      </c>
      <c r="B193" s="4" t="s">
        <v>15</v>
      </c>
      <c r="C193" s="4" t="s">
        <v>15</v>
      </c>
      <c r="D193" s="57" t="s">
        <v>15</v>
      </c>
      <c r="E193" s="4"/>
      <c r="F193" s="57" t="s">
        <v>15</v>
      </c>
      <c r="G193" s="4"/>
      <c r="H193" s="57" t="s">
        <v>15</v>
      </c>
      <c r="I193" s="4"/>
      <c r="J193" s="57" t="s">
        <v>15</v>
      </c>
      <c r="K193" s="4"/>
      <c r="L193" s="132"/>
    </row>
    <row r="194" spans="1:12" s="3" customFormat="1" ht="53.25" customHeight="1">
      <c r="A194" s="54" t="s">
        <v>64</v>
      </c>
      <c r="B194" s="61" t="s">
        <v>15</v>
      </c>
      <c r="C194" s="2" t="s">
        <v>15</v>
      </c>
      <c r="D194" s="1">
        <v>50</v>
      </c>
      <c r="E194" s="2">
        <v>24</v>
      </c>
      <c r="F194" s="1"/>
      <c r="G194" s="2"/>
      <c r="H194" s="1"/>
      <c r="I194" s="2"/>
      <c r="J194" s="1"/>
      <c r="K194" s="2"/>
      <c r="L194" s="130" t="s">
        <v>218</v>
      </c>
    </row>
    <row r="195" spans="1:12">
      <c r="A195" s="55" t="s">
        <v>10</v>
      </c>
      <c r="B195" s="22" t="s">
        <v>15</v>
      </c>
      <c r="C195" s="6" t="s">
        <v>15</v>
      </c>
      <c r="D195" s="56" t="s">
        <v>15</v>
      </c>
      <c r="E195" s="6">
        <v>1200</v>
      </c>
      <c r="F195" s="56" t="s">
        <v>15</v>
      </c>
      <c r="G195" s="6">
        <f t="shared" ref="G195:K195" si="21">G196+G197+G198+G199</f>
        <v>0</v>
      </c>
      <c r="H195" s="56" t="s">
        <v>15</v>
      </c>
      <c r="I195" s="6">
        <f t="shared" si="21"/>
        <v>0</v>
      </c>
      <c r="J195" s="56" t="s">
        <v>15</v>
      </c>
      <c r="K195" s="6">
        <f t="shared" si="21"/>
        <v>0</v>
      </c>
      <c r="L195" s="131"/>
    </row>
    <row r="196" spans="1:12">
      <c r="A196" s="55" t="s">
        <v>11</v>
      </c>
      <c r="B196" s="22" t="s">
        <v>15</v>
      </c>
      <c r="C196" s="6" t="s">
        <v>15</v>
      </c>
      <c r="D196" s="56" t="s">
        <v>15</v>
      </c>
      <c r="E196" s="6">
        <v>1200</v>
      </c>
      <c r="F196" s="56" t="s">
        <v>15</v>
      </c>
      <c r="G196" s="6"/>
      <c r="H196" s="56" t="s">
        <v>15</v>
      </c>
      <c r="I196" s="6"/>
      <c r="J196" s="56" t="s">
        <v>15</v>
      </c>
      <c r="K196" s="6"/>
      <c r="L196" s="131"/>
    </row>
    <row r="197" spans="1:12">
      <c r="A197" s="55" t="s">
        <v>12</v>
      </c>
      <c r="B197" s="4" t="s">
        <v>15</v>
      </c>
      <c r="C197" s="4" t="s">
        <v>15</v>
      </c>
      <c r="D197" s="57" t="s">
        <v>15</v>
      </c>
      <c r="E197" s="4"/>
      <c r="F197" s="57" t="s">
        <v>15</v>
      </c>
      <c r="G197" s="4"/>
      <c r="H197" s="57" t="s">
        <v>15</v>
      </c>
      <c r="I197" s="4"/>
      <c r="J197" s="57" t="s">
        <v>15</v>
      </c>
      <c r="K197" s="4"/>
      <c r="L197" s="131"/>
    </row>
    <row r="198" spans="1:12">
      <c r="A198" s="55" t="s">
        <v>13</v>
      </c>
      <c r="B198" s="4" t="s">
        <v>15</v>
      </c>
      <c r="C198" s="4" t="s">
        <v>15</v>
      </c>
      <c r="D198" s="57" t="s">
        <v>15</v>
      </c>
      <c r="E198" s="4"/>
      <c r="F198" s="57" t="s">
        <v>15</v>
      </c>
      <c r="G198" s="4"/>
      <c r="H198" s="57" t="s">
        <v>15</v>
      </c>
      <c r="I198" s="4"/>
      <c r="J198" s="57" t="s">
        <v>15</v>
      </c>
      <c r="K198" s="4"/>
      <c r="L198" s="131"/>
    </row>
    <row r="199" spans="1:12">
      <c r="A199" s="55" t="s">
        <v>14</v>
      </c>
      <c r="B199" s="4" t="s">
        <v>15</v>
      </c>
      <c r="C199" s="4" t="s">
        <v>15</v>
      </c>
      <c r="D199" s="57" t="s">
        <v>15</v>
      </c>
      <c r="E199" s="4"/>
      <c r="F199" s="57" t="s">
        <v>15</v>
      </c>
      <c r="G199" s="4"/>
      <c r="H199" s="57" t="s">
        <v>15</v>
      </c>
      <c r="I199" s="4"/>
      <c r="J199" s="57" t="s">
        <v>15</v>
      </c>
      <c r="K199" s="4"/>
      <c r="L199" s="132"/>
    </row>
    <row r="200" spans="1:12" s="3" customFormat="1" ht="54" customHeight="1">
      <c r="A200" s="54" t="s">
        <v>65</v>
      </c>
      <c r="B200" s="61" t="s">
        <v>15</v>
      </c>
      <c r="C200" s="2" t="s">
        <v>15</v>
      </c>
      <c r="D200" s="1">
        <v>70</v>
      </c>
      <c r="E200" s="2">
        <v>17.100000000000001</v>
      </c>
      <c r="F200" s="1"/>
      <c r="G200" s="2"/>
      <c r="H200" s="1"/>
      <c r="I200" s="2">
        <v>0</v>
      </c>
      <c r="J200" s="1"/>
      <c r="K200" s="2">
        <v>0</v>
      </c>
      <c r="L200" s="130" t="s">
        <v>218</v>
      </c>
    </row>
    <row r="201" spans="1:12">
      <c r="A201" s="55" t="s">
        <v>10</v>
      </c>
      <c r="B201" s="22" t="s">
        <v>15</v>
      </c>
      <c r="C201" s="6" t="s">
        <v>15</v>
      </c>
      <c r="D201" s="56" t="s">
        <v>15</v>
      </c>
      <c r="E201" s="6">
        <v>1200</v>
      </c>
      <c r="F201" s="56" t="s">
        <v>15</v>
      </c>
      <c r="G201" s="6">
        <f>G202+G203+G204+G205</f>
        <v>0</v>
      </c>
      <c r="H201" s="56" t="s">
        <v>15</v>
      </c>
      <c r="I201" s="6">
        <f t="shared" ref="I201:K201" si="22">I202+I203+I204+I205</f>
        <v>0</v>
      </c>
      <c r="J201" s="56" t="s">
        <v>15</v>
      </c>
      <c r="K201" s="6">
        <f t="shared" si="22"/>
        <v>0</v>
      </c>
      <c r="L201" s="131"/>
    </row>
    <row r="202" spans="1:12">
      <c r="A202" s="55" t="s">
        <v>11</v>
      </c>
      <c r="B202" s="22" t="s">
        <v>15</v>
      </c>
      <c r="C202" s="6" t="s">
        <v>15</v>
      </c>
      <c r="D202" s="56" t="s">
        <v>15</v>
      </c>
      <c r="E202" s="6">
        <v>1200</v>
      </c>
      <c r="F202" s="56" t="s">
        <v>15</v>
      </c>
      <c r="G202" s="6"/>
      <c r="H202" s="56" t="s">
        <v>15</v>
      </c>
      <c r="I202" s="6">
        <v>0</v>
      </c>
      <c r="J202" s="56" t="s">
        <v>15</v>
      </c>
      <c r="K202" s="6">
        <v>0</v>
      </c>
      <c r="L202" s="131"/>
    </row>
    <row r="203" spans="1:12">
      <c r="A203" s="55" t="s">
        <v>12</v>
      </c>
      <c r="B203" s="4" t="s">
        <v>15</v>
      </c>
      <c r="C203" s="4" t="s">
        <v>15</v>
      </c>
      <c r="D203" s="57" t="s">
        <v>15</v>
      </c>
      <c r="E203" s="4"/>
      <c r="F203" s="57" t="s">
        <v>15</v>
      </c>
      <c r="G203" s="4"/>
      <c r="H203" s="57" t="s">
        <v>15</v>
      </c>
      <c r="I203" s="4"/>
      <c r="J203" s="57" t="s">
        <v>15</v>
      </c>
      <c r="K203" s="4"/>
      <c r="L203" s="131"/>
    </row>
    <row r="204" spans="1:12">
      <c r="A204" s="55" t="s">
        <v>13</v>
      </c>
      <c r="B204" s="4" t="s">
        <v>15</v>
      </c>
      <c r="C204" s="4" t="s">
        <v>15</v>
      </c>
      <c r="D204" s="57" t="s">
        <v>15</v>
      </c>
      <c r="E204" s="4"/>
      <c r="F204" s="57" t="s">
        <v>15</v>
      </c>
      <c r="G204" s="4"/>
      <c r="H204" s="57" t="s">
        <v>15</v>
      </c>
      <c r="I204" s="4"/>
      <c r="J204" s="57" t="s">
        <v>15</v>
      </c>
      <c r="K204" s="4"/>
      <c r="L204" s="131"/>
    </row>
    <row r="205" spans="1:12">
      <c r="A205" s="55" t="s">
        <v>14</v>
      </c>
      <c r="B205" s="4" t="s">
        <v>15</v>
      </c>
      <c r="C205" s="4" t="s">
        <v>15</v>
      </c>
      <c r="D205" s="57" t="s">
        <v>15</v>
      </c>
      <c r="E205" s="4"/>
      <c r="F205" s="57" t="s">
        <v>15</v>
      </c>
      <c r="G205" s="4"/>
      <c r="H205" s="57" t="s">
        <v>15</v>
      </c>
      <c r="I205" s="4"/>
      <c r="J205" s="57" t="s">
        <v>15</v>
      </c>
      <c r="K205" s="4"/>
      <c r="L205" s="132"/>
    </row>
    <row r="206" spans="1:12" s="3" customFormat="1" ht="24">
      <c r="A206" s="58" t="s">
        <v>30</v>
      </c>
      <c r="B206" s="61" t="s">
        <v>15</v>
      </c>
      <c r="C206" s="2" t="s">
        <v>15</v>
      </c>
      <c r="D206" s="1" t="s">
        <v>15</v>
      </c>
      <c r="E206" s="2">
        <f>SUM(E183+E189+E195+E201)</f>
        <v>3520</v>
      </c>
      <c r="F206" s="1" t="s">
        <v>15</v>
      </c>
      <c r="G206" s="2">
        <f>SUM(G183+G189+G195+G201)</f>
        <v>1120</v>
      </c>
      <c r="H206" s="1" t="s">
        <v>15</v>
      </c>
      <c r="I206" s="2">
        <f>SUM(I183+I189+I195+I201)</f>
        <v>0</v>
      </c>
      <c r="J206" s="1" t="s">
        <v>15</v>
      </c>
      <c r="K206" s="2">
        <f>SUM(K183+K189+K195+K201)</f>
        <v>0</v>
      </c>
      <c r="L206" s="109"/>
    </row>
    <row r="207" spans="1:12" s="3" customFormat="1">
      <c r="A207" s="58" t="s">
        <v>11</v>
      </c>
      <c r="B207" s="61" t="s">
        <v>15</v>
      </c>
      <c r="C207" s="2" t="s">
        <v>15</v>
      </c>
      <c r="D207" s="1" t="s">
        <v>15</v>
      </c>
      <c r="E207" s="2">
        <f>SUM(E184+E190+E196+E202)</f>
        <v>3520</v>
      </c>
      <c r="F207" s="1" t="s">
        <v>15</v>
      </c>
      <c r="G207" s="2">
        <f>SUM(G184+G190+G196+G202)</f>
        <v>1120</v>
      </c>
      <c r="H207" s="1" t="s">
        <v>15</v>
      </c>
      <c r="I207" s="2">
        <f>SUM(I184+I190+I196+I202)</f>
        <v>0</v>
      </c>
      <c r="J207" s="1" t="s">
        <v>15</v>
      </c>
      <c r="K207" s="2">
        <f>SUM(K184+K190+K196+K202)</f>
        <v>0</v>
      </c>
      <c r="L207" s="109"/>
    </row>
    <row r="208" spans="1:12" s="3" customFormat="1">
      <c r="A208" s="58" t="s">
        <v>12</v>
      </c>
      <c r="B208" s="24" t="s">
        <v>15</v>
      </c>
      <c r="C208" s="24" t="s">
        <v>15</v>
      </c>
      <c r="D208" s="68" t="s">
        <v>15</v>
      </c>
      <c r="E208" s="24"/>
      <c r="F208" s="68" t="s">
        <v>15</v>
      </c>
      <c r="G208" s="24"/>
      <c r="H208" s="68" t="s">
        <v>15</v>
      </c>
      <c r="I208" s="24"/>
      <c r="J208" s="68" t="s">
        <v>15</v>
      </c>
      <c r="K208" s="24"/>
      <c r="L208" s="109"/>
    </row>
    <row r="209" spans="1:17" s="3" customFormat="1">
      <c r="A209" s="58" t="s">
        <v>13</v>
      </c>
      <c r="B209" s="24" t="s">
        <v>15</v>
      </c>
      <c r="C209" s="24" t="s">
        <v>15</v>
      </c>
      <c r="D209" s="68" t="s">
        <v>15</v>
      </c>
      <c r="E209" s="24"/>
      <c r="F209" s="68" t="s">
        <v>15</v>
      </c>
      <c r="G209" s="24"/>
      <c r="H209" s="68" t="s">
        <v>15</v>
      </c>
      <c r="I209" s="24"/>
      <c r="J209" s="68" t="s">
        <v>15</v>
      </c>
      <c r="K209" s="24"/>
      <c r="L209" s="109"/>
    </row>
    <row r="210" spans="1:17" s="3" customFormat="1">
      <c r="A210" s="58" t="s">
        <v>14</v>
      </c>
      <c r="B210" s="24" t="s">
        <v>15</v>
      </c>
      <c r="C210" s="24" t="s">
        <v>15</v>
      </c>
      <c r="D210" s="68" t="s">
        <v>15</v>
      </c>
      <c r="E210" s="24"/>
      <c r="F210" s="68" t="s">
        <v>15</v>
      </c>
      <c r="G210" s="24"/>
      <c r="H210" s="68" t="s">
        <v>15</v>
      </c>
      <c r="I210" s="24"/>
      <c r="J210" s="68" t="s">
        <v>15</v>
      </c>
      <c r="K210" s="24"/>
      <c r="L210" s="109"/>
    </row>
    <row r="211" spans="1:17" s="50" customFormat="1" ht="51">
      <c r="A211" s="48" t="s">
        <v>44</v>
      </c>
      <c r="B211" s="49" t="s">
        <v>15</v>
      </c>
      <c r="C211" s="49" t="s">
        <v>15</v>
      </c>
      <c r="D211" s="49" t="s">
        <v>15</v>
      </c>
      <c r="E211" s="49" t="s">
        <v>15</v>
      </c>
      <c r="F211" s="49" t="s">
        <v>15</v>
      </c>
      <c r="G211" s="49" t="s">
        <v>15</v>
      </c>
      <c r="H211" s="49" t="s">
        <v>15</v>
      </c>
      <c r="I211" s="49" t="s">
        <v>15</v>
      </c>
      <c r="J211" s="49" t="s">
        <v>15</v>
      </c>
      <c r="K211" s="49" t="s">
        <v>15</v>
      </c>
      <c r="L211" s="110"/>
    </row>
    <row r="212" spans="1:17" ht="39.75" customHeight="1">
      <c r="A212" s="59" t="s">
        <v>97</v>
      </c>
      <c r="B212" s="52" t="s">
        <v>15</v>
      </c>
      <c r="C212" s="4" t="s">
        <v>15</v>
      </c>
      <c r="D212" s="46" t="s">
        <v>15</v>
      </c>
      <c r="E212" s="46" t="s">
        <v>15</v>
      </c>
      <c r="F212" s="46" t="s">
        <v>15</v>
      </c>
      <c r="G212" s="46" t="s">
        <v>15</v>
      </c>
      <c r="H212" s="46" t="s">
        <v>15</v>
      </c>
      <c r="I212" s="46" t="s">
        <v>15</v>
      </c>
      <c r="J212" s="46" t="s">
        <v>15</v>
      </c>
      <c r="K212" s="46" t="s">
        <v>15</v>
      </c>
      <c r="L212" s="70"/>
    </row>
    <row r="213" spans="1:17" ht="36">
      <c r="A213" s="55" t="s">
        <v>98</v>
      </c>
      <c r="B213" s="52" t="s">
        <v>15</v>
      </c>
      <c r="C213" s="46" t="s">
        <v>15</v>
      </c>
      <c r="D213" s="46" t="s">
        <v>15</v>
      </c>
      <c r="E213" s="46" t="s">
        <v>15</v>
      </c>
      <c r="F213" s="46" t="s">
        <v>15</v>
      </c>
      <c r="G213" s="46" t="s">
        <v>15</v>
      </c>
      <c r="H213" s="46" t="s">
        <v>15</v>
      </c>
      <c r="I213" s="46" t="s">
        <v>15</v>
      </c>
      <c r="J213" s="46" t="s">
        <v>15</v>
      </c>
      <c r="K213" s="46" t="s">
        <v>15</v>
      </c>
      <c r="L213" s="70"/>
    </row>
    <row r="214" spans="1:17" ht="36">
      <c r="A214" s="55" t="s">
        <v>36</v>
      </c>
      <c r="B214" s="73">
        <v>0.154</v>
      </c>
      <c r="C214" s="52">
        <v>8.8900000000000007E-2</v>
      </c>
      <c r="D214" s="46" t="s">
        <v>15</v>
      </c>
      <c r="E214" s="46" t="s">
        <v>15</v>
      </c>
      <c r="F214" s="46" t="s">
        <v>15</v>
      </c>
      <c r="G214" s="46" t="s">
        <v>15</v>
      </c>
      <c r="H214" s="46" t="s">
        <v>15</v>
      </c>
      <c r="I214" s="46" t="s">
        <v>15</v>
      </c>
      <c r="J214" s="46" t="s">
        <v>15</v>
      </c>
      <c r="K214" s="46" t="s">
        <v>15</v>
      </c>
      <c r="L214" s="70"/>
    </row>
    <row r="215" spans="1:17" ht="54" customHeight="1">
      <c r="A215" s="59" t="s">
        <v>37</v>
      </c>
      <c r="B215" s="122">
        <v>92640</v>
      </c>
      <c r="C215" s="46">
        <v>53557</v>
      </c>
      <c r="D215" s="46" t="s">
        <v>15</v>
      </c>
      <c r="E215" s="46" t="s">
        <v>15</v>
      </c>
      <c r="F215" s="46" t="s">
        <v>15</v>
      </c>
      <c r="G215" s="46" t="s">
        <v>15</v>
      </c>
      <c r="H215" s="46" t="s">
        <v>15</v>
      </c>
      <c r="I215" s="46" t="s">
        <v>15</v>
      </c>
      <c r="J215" s="46" t="s">
        <v>15</v>
      </c>
      <c r="K215" s="46" t="s">
        <v>15</v>
      </c>
      <c r="L215" s="70" t="s">
        <v>219</v>
      </c>
    </row>
    <row r="216" spans="1:17" ht="60" customHeight="1">
      <c r="A216" s="59" t="s">
        <v>99</v>
      </c>
      <c r="B216" s="57">
        <v>420</v>
      </c>
      <c r="C216" s="4"/>
      <c r="D216" s="46" t="s">
        <v>15</v>
      </c>
      <c r="E216" s="46" t="s">
        <v>15</v>
      </c>
      <c r="F216" s="46" t="s">
        <v>15</v>
      </c>
      <c r="G216" s="46" t="s">
        <v>15</v>
      </c>
      <c r="H216" s="46" t="s">
        <v>15</v>
      </c>
      <c r="I216" s="46" t="s">
        <v>15</v>
      </c>
      <c r="J216" s="46" t="s">
        <v>15</v>
      </c>
      <c r="K216" s="46" t="s">
        <v>15</v>
      </c>
      <c r="L216" s="70"/>
    </row>
    <row r="217" spans="1:17" s="3" customFormat="1" ht="44.25" customHeight="1">
      <c r="A217" s="54" t="s">
        <v>66</v>
      </c>
      <c r="B217" s="61" t="s">
        <v>15</v>
      </c>
      <c r="C217" s="2" t="s">
        <v>15</v>
      </c>
      <c r="D217" s="1">
        <v>220</v>
      </c>
      <c r="E217" s="2">
        <f>E218/D217</f>
        <v>2.2272727272727271</v>
      </c>
      <c r="F217" s="1"/>
      <c r="G217" s="2"/>
      <c r="H217" s="1"/>
      <c r="I217" s="2"/>
      <c r="J217" s="1"/>
      <c r="K217" s="2">
        <v>0</v>
      </c>
      <c r="L217" s="130" t="s">
        <v>248</v>
      </c>
    </row>
    <row r="218" spans="1:17" ht="14.25" customHeight="1">
      <c r="A218" s="59" t="s">
        <v>10</v>
      </c>
      <c r="B218" s="22" t="s">
        <v>15</v>
      </c>
      <c r="C218" s="6" t="s">
        <v>15</v>
      </c>
      <c r="D218" s="56" t="s">
        <v>15</v>
      </c>
      <c r="E218" s="6">
        <f>E219+E220+E221+E222</f>
        <v>490</v>
      </c>
      <c r="F218" s="56" t="s">
        <v>15</v>
      </c>
      <c r="G218" s="6">
        <f>G219+G220+G221+G222</f>
        <v>95</v>
      </c>
      <c r="H218" s="56" t="s">
        <v>15</v>
      </c>
      <c r="I218" s="6"/>
      <c r="J218" s="56" t="s">
        <v>15</v>
      </c>
      <c r="K218" s="6">
        <f>K219+K220+K221+K222</f>
        <v>0</v>
      </c>
      <c r="L218" s="131"/>
    </row>
    <row r="219" spans="1:17">
      <c r="A219" s="55" t="s">
        <v>11</v>
      </c>
      <c r="B219" s="22" t="s">
        <v>15</v>
      </c>
      <c r="C219" s="6" t="s">
        <v>15</v>
      </c>
      <c r="D219" s="56" t="s">
        <v>15</v>
      </c>
      <c r="E219" s="6">
        <v>350</v>
      </c>
      <c r="F219" s="56" t="s">
        <v>15</v>
      </c>
      <c r="G219" s="6">
        <v>95</v>
      </c>
      <c r="H219" s="56" t="s">
        <v>15</v>
      </c>
      <c r="I219" s="6"/>
      <c r="J219" s="56" t="s">
        <v>15</v>
      </c>
      <c r="K219" s="6"/>
      <c r="L219" s="131"/>
      <c r="N219" s="149"/>
      <c r="O219" s="149"/>
      <c r="P219" s="149"/>
      <c r="Q219" s="149"/>
    </row>
    <row r="220" spans="1:17">
      <c r="A220" s="55" t="s">
        <v>12</v>
      </c>
      <c r="B220" s="4" t="s">
        <v>15</v>
      </c>
      <c r="C220" s="4" t="s">
        <v>15</v>
      </c>
      <c r="D220" s="57" t="s">
        <v>15</v>
      </c>
      <c r="E220" s="4"/>
      <c r="F220" s="57" t="s">
        <v>15</v>
      </c>
      <c r="G220" s="4"/>
      <c r="H220" s="57" t="s">
        <v>15</v>
      </c>
      <c r="I220" s="4"/>
      <c r="J220" s="57" t="s">
        <v>15</v>
      </c>
      <c r="K220" s="4"/>
      <c r="L220" s="131"/>
    </row>
    <row r="221" spans="1:17">
      <c r="A221" s="55" t="s">
        <v>13</v>
      </c>
      <c r="B221" s="4" t="s">
        <v>15</v>
      </c>
      <c r="C221" s="4" t="s">
        <v>15</v>
      </c>
      <c r="D221" s="57" t="s">
        <v>15</v>
      </c>
      <c r="E221" s="4"/>
      <c r="F221" s="57" t="s">
        <v>15</v>
      </c>
      <c r="G221" s="4"/>
      <c r="H221" s="57" t="s">
        <v>15</v>
      </c>
      <c r="I221" s="4"/>
      <c r="J221" s="57" t="s">
        <v>15</v>
      </c>
      <c r="K221" s="4"/>
      <c r="L221" s="131"/>
    </row>
    <row r="222" spans="1:17" ht="35.25" customHeight="1">
      <c r="A222" s="55" t="s">
        <v>14</v>
      </c>
      <c r="B222" s="4" t="s">
        <v>15</v>
      </c>
      <c r="C222" s="4" t="s">
        <v>15</v>
      </c>
      <c r="D222" s="57" t="s">
        <v>15</v>
      </c>
      <c r="E222" s="26">
        <v>140</v>
      </c>
      <c r="F222" s="57" t="s">
        <v>15</v>
      </c>
      <c r="G222" s="26"/>
      <c r="H222" s="57" t="s">
        <v>15</v>
      </c>
      <c r="I222" s="26"/>
      <c r="J222" s="57" t="s">
        <v>15</v>
      </c>
      <c r="K222" s="26"/>
      <c r="L222" s="132"/>
    </row>
    <row r="223" spans="1:17" s="3" customFormat="1" ht="85.5" customHeight="1">
      <c r="A223" s="54" t="s">
        <v>67</v>
      </c>
      <c r="B223" s="61" t="s">
        <v>15</v>
      </c>
      <c r="C223" s="2" t="s">
        <v>15</v>
      </c>
      <c r="D223" s="1">
        <v>10</v>
      </c>
      <c r="E223" s="2">
        <f>E224/D223</f>
        <v>30</v>
      </c>
      <c r="F223" s="1">
        <v>10</v>
      </c>
      <c r="G223" s="2">
        <v>30</v>
      </c>
      <c r="H223" s="1">
        <v>10</v>
      </c>
      <c r="I223" s="2">
        <v>30</v>
      </c>
      <c r="J223" s="1">
        <v>10</v>
      </c>
      <c r="K223" s="2">
        <v>30</v>
      </c>
      <c r="L223" s="130" t="s">
        <v>192</v>
      </c>
    </row>
    <row r="224" spans="1:17">
      <c r="A224" s="55" t="s">
        <v>10</v>
      </c>
      <c r="B224" s="22" t="s">
        <v>15</v>
      </c>
      <c r="C224" s="6" t="s">
        <v>15</v>
      </c>
      <c r="D224" s="56" t="s">
        <v>15</v>
      </c>
      <c r="E224" s="6">
        <f>E225+E226+E227+E228</f>
        <v>300</v>
      </c>
      <c r="F224" s="56" t="s">
        <v>15</v>
      </c>
      <c r="G224" s="6">
        <v>300</v>
      </c>
      <c r="H224" s="56" t="s">
        <v>15</v>
      </c>
      <c r="I224" s="6">
        <v>300</v>
      </c>
      <c r="J224" s="56" t="s">
        <v>15</v>
      </c>
      <c r="K224" s="6">
        <v>300</v>
      </c>
      <c r="L224" s="131"/>
    </row>
    <row r="225" spans="1:14">
      <c r="A225" s="55" t="s">
        <v>11</v>
      </c>
      <c r="B225" s="22" t="s">
        <v>15</v>
      </c>
      <c r="C225" s="6" t="s">
        <v>15</v>
      </c>
      <c r="D225" s="56" t="s">
        <v>15</v>
      </c>
      <c r="E225" s="6">
        <v>300</v>
      </c>
      <c r="F225" s="56" t="s">
        <v>15</v>
      </c>
      <c r="G225" s="6">
        <v>300</v>
      </c>
      <c r="H225" s="56" t="s">
        <v>15</v>
      </c>
      <c r="I225" s="6">
        <v>300</v>
      </c>
      <c r="J225" s="56" t="s">
        <v>15</v>
      </c>
      <c r="K225" s="6">
        <v>300</v>
      </c>
      <c r="L225" s="131"/>
    </row>
    <row r="226" spans="1:14">
      <c r="A226" s="55" t="s">
        <v>12</v>
      </c>
      <c r="B226" s="4" t="s">
        <v>15</v>
      </c>
      <c r="C226" s="4" t="s">
        <v>15</v>
      </c>
      <c r="D226" s="57" t="s">
        <v>15</v>
      </c>
      <c r="E226" s="4"/>
      <c r="F226" s="57" t="s">
        <v>15</v>
      </c>
      <c r="G226" s="4"/>
      <c r="H226" s="57" t="s">
        <v>15</v>
      </c>
      <c r="I226" s="4"/>
      <c r="J226" s="57" t="s">
        <v>15</v>
      </c>
      <c r="K226" s="4"/>
      <c r="L226" s="131"/>
    </row>
    <row r="227" spans="1:14">
      <c r="A227" s="55" t="s">
        <v>13</v>
      </c>
      <c r="B227" s="4" t="s">
        <v>15</v>
      </c>
      <c r="C227" s="4" t="s">
        <v>15</v>
      </c>
      <c r="D227" s="57" t="s">
        <v>15</v>
      </c>
      <c r="E227" s="4"/>
      <c r="F227" s="57" t="s">
        <v>15</v>
      </c>
      <c r="G227" s="4"/>
      <c r="H227" s="57" t="s">
        <v>15</v>
      </c>
      <c r="I227" s="4"/>
      <c r="J227" s="57" t="s">
        <v>15</v>
      </c>
      <c r="K227" s="4"/>
      <c r="L227" s="131"/>
    </row>
    <row r="228" spans="1:14">
      <c r="A228" s="55" t="s">
        <v>14</v>
      </c>
      <c r="B228" s="4" t="s">
        <v>15</v>
      </c>
      <c r="C228" s="4" t="s">
        <v>15</v>
      </c>
      <c r="D228" s="57" t="s">
        <v>15</v>
      </c>
      <c r="E228" s="4"/>
      <c r="F228" s="57" t="s">
        <v>15</v>
      </c>
      <c r="G228" s="4"/>
      <c r="H228" s="57" t="s">
        <v>15</v>
      </c>
      <c r="I228" s="4"/>
      <c r="J228" s="57" t="s">
        <v>15</v>
      </c>
      <c r="K228" s="4"/>
      <c r="L228" s="132"/>
    </row>
    <row r="229" spans="1:14" s="3" customFormat="1" ht="108.75" customHeight="1">
      <c r="A229" s="8" t="s">
        <v>68</v>
      </c>
      <c r="B229" s="61" t="s">
        <v>15</v>
      </c>
      <c r="C229" s="2" t="s">
        <v>15</v>
      </c>
      <c r="D229" s="1">
        <v>11</v>
      </c>
      <c r="E229" s="30">
        <f>E230/D229</f>
        <v>159.0090909090909</v>
      </c>
      <c r="F229" s="1">
        <v>11</v>
      </c>
      <c r="G229" s="121">
        <v>113.55</v>
      </c>
      <c r="H229" s="1">
        <v>3</v>
      </c>
      <c r="I229" s="2">
        <v>159</v>
      </c>
      <c r="J229" s="1">
        <v>8</v>
      </c>
      <c r="K229" s="2">
        <v>62.5</v>
      </c>
      <c r="L229" s="130" t="s">
        <v>249</v>
      </c>
      <c r="N229" s="8"/>
    </row>
    <row r="230" spans="1:14">
      <c r="A230" s="55" t="s">
        <v>10</v>
      </c>
      <c r="B230" s="22" t="s">
        <v>15</v>
      </c>
      <c r="C230" s="6" t="s">
        <v>15</v>
      </c>
      <c r="D230" s="56" t="s">
        <v>15</v>
      </c>
      <c r="E230" s="6">
        <f t="shared" ref="E230" si="23">E231+E232+E233+E234</f>
        <v>1749.1</v>
      </c>
      <c r="F230" s="56" t="s">
        <v>15</v>
      </c>
      <c r="G230" s="6">
        <v>1249.0999999999999</v>
      </c>
      <c r="H230" s="56" t="s">
        <v>15</v>
      </c>
      <c r="I230" s="6">
        <v>500</v>
      </c>
      <c r="J230" s="56" t="s">
        <v>15</v>
      </c>
      <c r="K230" s="6">
        <v>500</v>
      </c>
      <c r="L230" s="131"/>
    </row>
    <row r="231" spans="1:14">
      <c r="A231" s="55" t="s">
        <v>11</v>
      </c>
      <c r="B231" s="22" t="s">
        <v>15</v>
      </c>
      <c r="C231" s="6" t="s">
        <v>15</v>
      </c>
      <c r="D231" s="56" t="s">
        <v>15</v>
      </c>
      <c r="E231" s="6">
        <v>1749.1</v>
      </c>
      <c r="F231" s="56" t="s">
        <v>15</v>
      </c>
      <c r="G231" s="6">
        <v>1249.0999999999999</v>
      </c>
      <c r="H231" s="56" t="s">
        <v>15</v>
      </c>
      <c r="I231" s="6">
        <v>500</v>
      </c>
      <c r="J231" s="56" t="s">
        <v>15</v>
      </c>
      <c r="K231" s="6">
        <v>500</v>
      </c>
      <c r="L231" s="131"/>
    </row>
    <row r="232" spans="1:14">
      <c r="A232" s="55" t="s">
        <v>12</v>
      </c>
      <c r="B232" s="4" t="s">
        <v>15</v>
      </c>
      <c r="C232" s="4" t="s">
        <v>15</v>
      </c>
      <c r="D232" s="57" t="s">
        <v>15</v>
      </c>
      <c r="E232" s="4"/>
      <c r="F232" s="57" t="s">
        <v>15</v>
      </c>
      <c r="G232" s="4"/>
      <c r="H232" s="57" t="s">
        <v>15</v>
      </c>
      <c r="I232" s="4"/>
      <c r="J232" s="57" t="s">
        <v>15</v>
      </c>
      <c r="K232" s="4"/>
      <c r="L232" s="131"/>
    </row>
    <row r="233" spans="1:14">
      <c r="A233" s="55" t="s">
        <v>13</v>
      </c>
      <c r="B233" s="4" t="s">
        <v>15</v>
      </c>
      <c r="C233" s="4" t="s">
        <v>15</v>
      </c>
      <c r="D233" s="57" t="s">
        <v>15</v>
      </c>
      <c r="E233" s="4"/>
      <c r="F233" s="57" t="s">
        <v>15</v>
      </c>
      <c r="G233" s="4"/>
      <c r="H233" s="57" t="s">
        <v>15</v>
      </c>
      <c r="I233" s="4"/>
      <c r="J233" s="57" t="s">
        <v>15</v>
      </c>
      <c r="K233" s="4"/>
      <c r="L233" s="131"/>
    </row>
    <row r="234" spans="1:14">
      <c r="A234" s="55" t="s">
        <v>14</v>
      </c>
      <c r="B234" s="4" t="s">
        <v>15</v>
      </c>
      <c r="C234" s="4" t="s">
        <v>15</v>
      </c>
      <c r="D234" s="57" t="s">
        <v>15</v>
      </c>
      <c r="E234" s="4"/>
      <c r="F234" s="57" t="s">
        <v>15</v>
      </c>
      <c r="G234" s="4"/>
      <c r="H234" s="57" t="s">
        <v>15</v>
      </c>
      <c r="I234" s="4"/>
      <c r="J234" s="57" t="s">
        <v>15</v>
      </c>
      <c r="K234" s="4"/>
      <c r="L234" s="132"/>
    </row>
    <row r="235" spans="1:14" s="3" customFormat="1" ht="81" customHeight="1">
      <c r="A235" s="54" t="s">
        <v>172</v>
      </c>
      <c r="B235" s="61" t="s">
        <v>15</v>
      </c>
      <c r="C235" s="2" t="s">
        <v>15</v>
      </c>
      <c r="D235" s="1">
        <v>1</v>
      </c>
      <c r="E235" s="2">
        <f>E236/D235</f>
        <v>700</v>
      </c>
      <c r="F235" s="1">
        <v>1</v>
      </c>
      <c r="G235" s="2">
        <v>700</v>
      </c>
      <c r="H235" s="1">
        <v>1</v>
      </c>
      <c r="I235" s="2">
        <v>700</v>
      </c>
      <c r="J235" s="1">
        <v>1</v>
      </c>
      <c r="K235" s="2">
        <v>700</v>
      </c>
      <c r="L235" s="130" t="s">
        <v>176</v>
      </c>
    </row>
    <row r="236" spans="1:14">
      <c r="A236" s="55" t="s">
        <v>10</v>
      </c>
      <c r="B236" s="22" t="s">
        <v>15</v>
      </c>
      <c r="C236" s="6" t="s">
        <v>15</v>
      </c>
      <c r="D236" s="56" t="s">
        <v>15</v>
      </c>
      <c r="E236" s="6">
        <f>E237+E238+E239+E246</f>
        <v>700</v>
      </c>
      <c r="F236" s="56" t="s">
        <v>15</v>
      </c>
      <c r="G236" s="6">
        <v>700</v>
      </c>
      <c r="H236" s="56" t="s">
        <v>15</v>
      </c>
      <c r="I236" s="6">
        <f>I237+I238+I239+I246</f>
        <v>700</v>
      </c>
      <c r="J236" s="56" t="s">
        <v>15</v>
      </c>
      <c r="K236" s="6">
        <f>K237+K238+K239+K246</f>
        <v>700</v>
      </c>
      <c r="L236" s="131"/>
    </row>
    <row r="237" spans="1:14">
      <c r="A237" s="55" t="s">
        <v>11</v>
      </c>
      <c r="B237" s="22" t="s">
        <v>15</v>
      </c>
      <c r="C237" s="6" t="s">
        <v>15</v>
      </c>
      <c r="D237" s="56" t="s">
        <v>15</v>
      </c>
      <c r="E237" s="6">
        <v>700</v>
      </c>
      <c r="F237" s="56" t="s">
        <v>15</v>
      </c>
      <c r="G237" s="6">
        <v>700</v>
      </c>
      <c r="H237" s="56" t="s">
        <v>15</v>
      </c>
      <c r="I237" s="6">
        <v>700</v>
      </c>
      <c r="J237" s="56" t="s">
        <v>15</v>
      </c>
      <c r="K237" s="6">
        <v>700</v>
      </c>
      <c r="L237" s="131"/>
    </row>
    <row r="238" spans="1:14">
      <c r="A238" s="55" t="s">
        <v>12</v>
      </c>
      <c r="B238" s="4" t="s">
        <v>15</v>
      </c>
      <c r="C238" s="4" t="s">
        <v>15</v>
      </c>
      <c r="D238" s="57" t="s">
        <v>15</v>
      </c>
      <c r="E238" s="4"/>
      <c r="F238" s="57" t="s">
        <v>15</v>
      </c>
      <c r="G238" s="4"/>
      <c r="H238" s="57" t="s">
        <v>15</v>
      </c>
      <c r="I238" s="4"/>
      <c r="J238" s="57" t="s">
        <v>15</v>
      </c>
      <c r="K238" s="4"/>
      <c r="L238" s="131"/>
    </row>
    <row r="239" spans="1:14">
      <c r="A239" s="55" t="s">
        <v>13</v>
      </c>
      <c r="B239" s="4" t="s">
        <v>15</v>
      </c>
      <c r="C239" s="4" t="s">
        <v>15</v>
      </c>
      <c r="D239" s="57" t="s">
        <v>15</v>
      </c>
      <c r="E239" s="4"/>
      <c r="F239" s="57" t="s">
        <v>15</v>
      </c>
      <c r="G239" s="4"/>
      <c r="H239" s="57" t="s">
        <v>15</v>
      </c>
      <c r="I239" s="4"/>
      <c r="J239" s="57" t="s">
        <v>15</v>
      </c>
      <c r="K239" s="4"/>
      <c r="L239" s="131"/>
    </row>
    <row r="240" spans="1:14">
      <c r="A240" s="55" t="s">
        <v>14</v>
      </c>
      <c r="B240" s="4" t="s">
        <v>15</v>
      </c>
      <c r="C240" s="4" t="s">
        <v>15</v>
      </c>
      <c r="D240" s="57" t="s">
        <v>15</v>
      </c>
      <c r="E240" s="4"/>
      <c r="F240" s="57" t="s">
        <v>15</v>
      </c>
      <c r="G240" s="4"/>
      <c r="H240" s="57" t="s">
        <v>15</v>
      </c>
      <c r="I240" s="4"/>
      <c r="J240" s="57" t="s">
        <v>15</v>
      </c>
      <c r="K240" s="4"/>
      <c r="L240" s="132"/>
    </row>
    <row r="241" spans="1:12" ht="85.5" customHeight="1">
      <c r="A241" s="54" t="s">
        <v>160</v>
      </c>
      <c r="B241" s="4" t="s">
        <v>15</v>
      </c>
      <c r="C241" s="4" t="s">
        <v>15</v>
      </c>
      <c r="D241" s="25">
        <v>1</v>
      </c>
      <c r="E241" s="2">
        <f>E242/D241</f>
        <v>1500</v>
      </c>
      <c r="F241" s="25"/>
      <c r="G241" s="2"/>
      <c r="H241" s="25"/>
      <c r="I241" s="2"/>
      <c r="J241" s="25"/>
      <c r="K241" s="2"/>
      <c r="L241" s="112" t="s">
        <v>177</v>
      </c>
    </row>
    <row r="242" spans="1:12">
      <c r="A242" s="55" t="s">
        <v>10</v>
      </c>
      <c r="B242" s="22" t="s">
        <v>15</v>
      </c>
      <c r="C242" s="6" t="s">
        <v>15</v>
      </c>
      <c r="D242" s="64" t="s">
        <v>15</v>
      </c>
      <c r="E242" s="6">
        <f>E243+E244+E245+E246</f>
        <v>1500</v>
      </c>
      <c r="F242" s="64" t="s">
        <v>15</v>
      </c>
      <c r="G242" s="6">
        <f>G243+G244+G245+G246</f>
        <v>0</v>
      </c>
      <c r="H242" s="64" t="s">
        <v>15</v>
      </c>
      <c r="I242" s="6">
        <f>I243+I244+I245+I246</f>
        <v>0</v>
      </c>
      <c r="J242" s="64" t="s">
        <v>15</v>
      </c>
      <c r="K242" s="6">
        <f>K243+K244+K245+K246</f>
        <v>0</v>
      </c>
      <c r="L242" s="112"/>
    </row>
    <row r="243" spans="1:12">
      <c r="A243" s="55" t="s">
        <v>11</v>
      </c>
      <c r="B243" s="22" t="s">
        <v>15</v>
      </c>
      <c r="C243" s="6" t="s">
        <v>15</v>
      </c>
      <c r="D243" s="64" t="s">
        <v>15</v>
      </c>
      <c r="E243" s="67">
        <v>1500</v>
      </c>
      <c r="F243" s="64" t="s">
        <v>15</v>
      </c>
      <c r="G243" s="67"/>
      <c r="H243" s="64" t="s">
        <v>15</v>
      </c>
      <c r="I243" s="67"/>
      <c r="J243" s="64" t="s">
        <v>15</v>
      </c>
      <c r="K243" s="67"/>
      <c r="L243" s="112"/>
    </row>
    <row r="244" spans="1:12">
      <c r="A244" s="55" t="s">
        <v>12</v>
      </c>
      <c r="B244" s="4" t="s">
        <v>15</v>
      </c>
      <c r="C244" s="4" t="s">
        <v>15</v>
      </c>
      <c r="D244" s="67" t="s">
        <v>15</v>
      </c>
      <c r="E244" s="67"/>
      <c r="F244" s="67" t="s">
        <v>15</v>
      </c>
      <c r="G244" s="67"/>
      <c r="H244" s="67" t="s">
        <v>15</v>
      </c>
      <c r="I244" s="67"/>
      <c r="J244" s="67" t="s">
        <v>15</v>
      </c>
      <c r="K244" s="67"/>
      <c r="L244" s="112"/>
    </row>
    <row r="245" spans="1:12">
      <c r="A245" s="55" t="s">
        <v>13</v>
      </c>
      <c r="B245" s="4" t="s">
        <v>15</v>
      </c>
      <c r="C245" s="4" t="s">
        <v>15</v>
      </c>
      <c r="D245" s="67" t="s">
        <v>15</v>
      </c>
      <c r="E245" s="67"/>
      <c r="F245" s="67" t="s">
        <v>15</v>
      </c>
      <c r="G245" s="67"/>
      <c r="H245" s="67" t="s">
        <v>15</v>
      </c>
      <c r="I245" s="67"/>
      <c r="J245" s="67" t="s">
        <v>15</v>
      </c>
      <c r="K245" s="67"/>
      <c r="L245" s="112"/>
    </row>
    <row r="246" spans="1:12">
      <c r="A246" s="55" t="s">
        <v>14</v>
      </c>
      <c r="B246" s="4" t="s">
        <v>15</v>
      </c>
      <c r="C246" s="4" t="s">
        <v>15</v>
      </c>
      <c r="D246" s="67" t="s">
        <v>15</v>
      </c>
      <c r="E246" s="67"/>
      <c r="F246" s="67" t="s">
        <v>15</v>
      </c>
      <c r="G246" s="67"/>
      <c r="H246" s="67" t="s">
        <v>15</v>
      </c>
      <c r="I246" s="67"/>
      <c r="J246" s="67" t="s">
        <v>15</v>
      </c>
      <c r="K246" s="67"/>
      <c r="L246" s="112"/>
    </row>
    <row r="247" spans="1:12" ht="60">
      <c r="A247" s="58" t="s">
        <v>161</v>
      </c>
      <c r="B247" s="4" t="s">
        <v>15</v>
      </c>
      <c r="C247" s="4" t="s">
        <v>15</v>
      </c>
      <c r="D247" s="25">
        <v>1</v>
      </c>
      <c r="E247" s="2">
        <f>E248/D247</f>
        <v>2000</v>
      </c>
      <c r="F247" s="25">
        <v>1</v>
      </c>
      <c r="G247" s="2">
        <v>2000</v>
      </c>
      <c r="H247" s="116"/>
      <c r="I247" s="2"/>
      <c r="J247" s="116"/>
      <c r="K247" s="67"/>
      <c r="L247" s="130" t="s">
        <v>178</v>
      </c>
    </row>
    <row r="248" spans="1:12">
      <c r="A248" s="55" t="s">
        <v>10</v>
      </c>
      <c r="B248" s="22" t="s">
        <v>15</v>
      </c>
      <c r="C248" s="6" t="s">
        <v>15</v>
      </c>
      <c r="D248" s="64" t="s">
        <v>15</v>
      </c>
      <c r="E248" s="6">
        <f>E249+E250+E251+E252</f>
        <v>2000</v>
      </c>
      <c r="F248" s="64" t="s">
        <v>15</v>
      </c>
      <c r="G248" s="6">
        <f>G249+G250+G251+G252</f>
        <v>2000</v>
      </c>
      <c r="H248" s="64" t="s">
        <v>15</v>
      </c>
      <c r="I248" s="6"/>
      <c r="J248" s="64" t="s">
        <v>15</v>
      </c>
      <c r="K248" s="6"/>
      <c r="L248" s="131"/>
    </row>
    <row r="249" spans="1:12">
      <c r="A249" s="55" t="s">
        <v>11</v>
      </c>
      <c r="B249" s="22" t="s">
        <v>15</v>
      </c>
      <c r="C249" s="6" t="s">
        <v>15</v>
      </c>
      <c r="D249" s="64" t="s">
        <v>15</v>
      </c>
      <c r="E249" s="67">
        <v>2000</v>
      </c>
      <c r="F249" s="64" t="s">
        <v>15</v>
      </c>
      <c r="G249" s="67">
        <v>2000</v>
      </c>
      <c r="H249" s="64" t="s">
        <v>15</v>
      </c>
      <c r="I249" s="67"/>
      <c r="J249" s="64" t="s">
        <v>15</v>
      </c>
      <c r="K249" s="67"/>
      <c r="L249" s="131"/>
    </row>
    <row r="250" spans="1:12">
      <c r="A250" s="55" t="s">
        <v>12</v>
      </c>
      <c r="B250" s="4" t="s">
        <v>15</v>
      </c>
      <c r="C250" s="4" t="s">
        <v>15</v>
      </c>
      <c r="D250" s="67" t="s">
        <v>15</v>
      </c>
      <c r="E250" s="67"/>
      <c r="F250" s="67" t="s">
        <v>15</v>
      </c>
      <c r="G250" s="67"/>
      <c r="H250" s="67" t="s">
        <v>15</v>
      </c>
      <c r="I250" s="67"/>
      <c r="J250" s="67" t="s">
        <v>15</v>
      </c>
      <c r="K250" s="67"/>
      <c r="L250" s="131"/>
    </row>
    <row r="251" spans="1:12">
      <c r="A251" s="55" t="s">
        <v>13</v>
      </c>
      <c r="B251" s="4" t="s">
        <v>15</v>
      </c>
      <c r="C251" s="4" t="s">
        <v>15</v>
      </c>
      <c r="D251" s="67" t="s">
        <v>15</v>
      </c>
      <c r="E251" s="67"/>
      <c r="F251" s="67" t="s">
        <v>15</v>
      </c>
      <c r="G251" s="67"/>
      <c r="H251" s="67" t="s">
        <v>15</v>
      </c>
      <c r="I251" s="67"/>
      <c r="J251" s="67" t="s">
        <v>15</v>
      </c>
      <c r="K251" s="67"/>
      <c r="L251" s="131"/>
    </row>
    <row r="252" spans="1:12">
      <c r="A252" s="55" t="s">
        <v>14</v>
      </c>
      <c r="B252" s="4" t="s">
        <v>15</v>
      </c>
      <c r="C252" s="4" t="s">
        <v>15</v>
      </c>
      <c r="D252" s="67" t="s">
        <v>15</v>
      </c>
      <c r="E252" s="67"/>
      <c r="F252" s="67" t="s">
        <v>15</v>
      </c>
      <c r="G252" s="67"/>
      <c r="H252" s="67" t="s">
        <v>15</v>
      </c>
      <c r="I252" s="67"/>
      <c r="J252" s="67" t="s">
        <v>15</v>
      </c>
      <c r="K252" s="67"/>
      <c r="L252" s="132"/>
    </row>
    <row r="253" spans="1:12" s="3" customFormat="1" ht="43.5" customHeight="1">
      <c r="A253" s="54" t="s">
        <v>69</v>
      </c>
      <c r="B253" s="2" t="s">
        <v>15</v>
      </c>
      <c r="C253" s="2" t="s">
        <v>15</v>
      </c>
      <c r="D253" s="1"/>
      <c r="E253" s="2"/>
      <c r="F253" s="1"/>
      <c r="G253" s="2"/>
      <c r="H253" s="1"/>
      <c r="I253" s="2"/>
      <c r="J253" s="1"/>
      <c r="K253" s="2"/>
      <c r="L253" s="130" t="s">
        <v>250</v>
      </c>
    </row>
    <row r="254" spans="1:12">
      <c r="A254" s="55" t="s">
        <v>10</v>
      </c>
      <c r="B254" s="6" t="s">
        <v>15</v>
      </c>
      <c r="C254" s="6" t="s">
        <v>15</v>
      </c>
      <c r="D254" s="56" t="s">
        <v>15</v>
      </c>
      <c r="E254" s="6"/>
      <c r="F254" s="56" t="s">
        <v>15</v>
      </c>
      <c r="G254" s="6">
        <f t="shared" ref="G254" si="24">G255+G256+G257+G258</f>
        <v>0</v>
      </c>
      <c r="H254" s="56" t="s">
        <v>15</v>
      </c>
      <c r="I254" s="6"/>
      <c r="J254" s="56" t="s">
        <v>15</v>
      </c>
      <c r="K254" s="6">
        <f t="shared" ref="K254" si="25">K255+K256+K257+K258</f>
        <v>0</v>
      </c>
      <c r="L254" s="131"/>
    </row>
    <row r="255" spans="1:12">
      <c r="A255" s="55" t="s">
        <v>11</v>
      </c>
      <c r="B255" s="6" t="s">
        <v>15</v>
      </c>
      <c r="C255" s="6" t="s">
        <v>15</v>
      </c>
      <c r="D255" s="56" t="s">
        <v>15</v>
      </c>
      <c r="E255" s="6"/>
      <c r="F255" s="56" t="s">
        <v>15</v>
      </c>
      <c r="G255" s="6"/>
      <c r="H255" s="56" t="s">
        <v>15</v>
      </c>
      <c r="I255" s="6"/>
      <c r="J255" s="56" t="s">
        <v>15</v>
      </c>
      <c r="K255" s="6"/>
      <c r="L255" s="131"/>
    </row>
    <row r="256" spans="1:12">
      <c r="A256" s="55" t="s">
        <v>12</v>
      </c>
      <c r="B256" s="4" t="s">
        <v>15</v>
      </c>
      <c r="C256" s="4" t="s">
        <v>15</v>
      </c>
      <c r="D256" s="57" t="s">
        <v>15</v>
      </c>
      <c r="E256" s="4"/>
      <c r="F256" s="57" t="s">
        <v>15</v>
      </c>
      <c r="G256" s="4"/>
      <c r="H256" s="57" t="s">
        <v>15</v>
      </c>
      <c r="I256" s="4"/>
      <c r="J256" s="57" t="s">
        <v>15</v>
      </c>
      <c r="K256" s="4"/>
      <c r="L256" s="131"/>
    </row>
    <row r="257" spans="1:12" ht="15" customHeight="1">
      <c r="A257" s="55" t="s">
        <v>13</v>
      </c>
      <c r="B257" s="4" t="s">
        <v>15</v>
      </c>
      <c r="C257" s="4" t="s">
        <v>15</v>
      </c>
      <c r="D257" s="57" t="s">
        <v>15</v>
      </c>
      <c r="E257" s="4"/>
      <c r="F257" s="57" t="s">
        <v>15</v>
      </c>
      <c r="G257" s="4"/>
      <c r="H257" s="57" t="s">
        <v>15</v>
      </c>
      <c r="I257" s="4"/>
      <c r="J257" s="57" t="s">
        <v>15</v>
      </c>
      <c r="K257" s="4"/>
      <c r="L257" s="131"/>
    </row>
    <row r="258" spans="1:12" ht="69.75" customHeight="1">
      <c r="A258" s="59" t="s">
        <v>14</v>
      </c>
      <c r="B258" s="4" t="s">
        <v>15</v>
      </c>
      <c r="C258" s="4" t="s">
        <v>15</v>
      </c>
      <c r="D258" s="57" t="s">
        <v>15</v>
      </c>
      <c r="E258" s="4"/>
      <c r="F258" s="57" t="s">
        <v>15</v>
      </c>
      <c r="G258" s="4"/>
      <c r="H258" s="57" t="s">
        <v>15</v>
      </c>
      <c r="I258" s="4"/>
      <c r="J258" s="57" t="s">
        <v>15</v>
      </c>
      <c r="K258" s="4"/>
      <c r="L258" s="132"/>
    </row>
    <row r="259" spans="1:12" s="3" customFormat="1" ht="45.75" customHeight="1">
      <c r="A259" s="54" t="s">
        <v>70</v>
      </c>
      <c r="B259" s="61" t="s">
        <v>15</v>
      </c>
      <c r="C259" s="2" t="s">
        <v>15</v>
      </c>
      <c r="D259" s="1">
        <v>1</v>
      </c>
      <c r="E259" s="2">
        <f>E260/D259</f>
        <v>100</v>
      </c>
      <c r="F259" s="1">
        <v>1</v>
      </c>
      <c r="G259" s="2">
        <v>100</v>
      </c>
      <c r="H259" s="1">
        <v>1</v>
      </c>
      <c r="I259" s="2">
        <v>100</v>
      </c>
      <c r="J259" s="1">
        <v>1</v>
      </c>
      <c r="K259" s="2">
        <f t="shared" ref="K259" si="26">K260</f>
        <v>100</v>
      </c>
      <c r="L259" s="130" t="s">
        <v>179</v>
      </c>
    </row>
    <row r="260" spans="1:12">
      <c r="A260" s="55" t="s">
        <v>10</v>
      </c>
      <c r="B260" s="22" t="s">
        <v>15</v>
      </c>
      <c r="C260" s="6" t="s">
        <v>15</v>
      </c>
      <c r="D260" s="56" t="s">
        <v>15</v>
      </c>
      <c r="E260" s="6">
        <f t="shared" ref="E260:K260" si="27">E261+E262+E263+E264</f>
        <v>100</v>
      </c>
      <c r="F260" s="56" t="s">
        <v>15</v>
      </c>
      <c r="G260" s="6">
        <f t="shared" si="27"/>
        <v>100</v>
      </c>
      <c r="H260" s="56" t="s">
        <v>15</v>
      </c>
      <c r="I260" s="6">
        <f t="shared" si="27"/>
        <v>100</v>
      </c>
      <c r="J260" s="56" t="s">
        <v>15</v>
      </c>
      <c r="K260" s="6">
        <f t="shared" si="27"/>
        <v>100</v>
      </c>
      <c r="L260" s="131"/>
    </row>
    <row r="261" spans="1:12">
      <c r="A261" s="55" t="s">
        <v>11</v>
      </c>
      <c r="B261" s="22" t="s">
        <v>15</v>
      </c>
      <c r="C261" s="6" t="s">
        <v>15</v>
      </c>
      <c r="D261" s="56" t="s">
        <v>15</v>
      </c>
      <c r="E261" s="6">
        <v>100</v>
      </c>
      <c r="F261" s="56" t="s">
        <v>15</v>
      </c>
      <c r="G261" s="6">
        <v>100</v>
      </c>
      <c r="H261" s="56" t="s">
        <v>15</v>
      </c>
      <c r="I261" s="6">
        <v>100</v>
      </c>
      <c r="J261" s="56" t="s">
        <v>15</v>
      </c>
      <c r="K261" s="6">
        <v>100</v>
      </c>
      <c r="L261" s="131"/>
    </row>
    <row r="262" spans="1:12">
      <c r="A262" s="55" t="s">
        <v>12</v>
      </c>
      <c r="B262" s="4" t="s">
        <v>15</v>
      </c>
      <c r="C262" s="4" t="s">
        <v>15</v>
      </c>
      <c r="D262" s="57" t="s">
        <v>15</v>
      </c>
      <c r="E262" s="4"/>
      <c r="F262" s="57" t="s">
        <v>15</v>
      </c>
      <c r="G262" s="4"/>
      <c r="H262" s="57" t="s">
        <v>15</v>
      </c>
      <c r="I262" s="4"/>
      <c r="J262" s="57" t="s">
        <v>15</v>
      </c>
      <c r="K262" s="4"/>
      <c r="L262" s="131"/>
    </row>
    <row r="263" spans="1:12">
      <c r="A263" s="55" t="s">
        <v>13</v>
      </c>
      <c r="B263" s="4" t="s">
        <v>15</v>
      </c>
      <c r="C263" s="4" t="s">
        <v>15</v>
      </c>
      <c r="D263" s="57" t="s">
        <v>15</v>
      </c>
      <c r="E263" s="4"/>
      <c r="F263" s="57" t="s">
        <v>15</v>
      </c>
      <c r="G263" s="4"/>
      <c r="H263" s="57" t="s">
        <v>15</v>
      </c>
      <c r="I263" s="4"/>
      <c r="J263" s="57" t="s">
        <v>15</v>
      </c>
      <c r="K263" s="4"/>
      <c r="L263" s="131"/>
    </row>
    <row r="264" spans="1:12">
      <c r="A264" s="55" t="s">
        <v>14</v>
      </c>
      <c r="B264" s="4" t="s">
        <v>15</v>
      </c>
      <c r="C264" s="4" t="s">
        <v>15</v>
      </c>
      <c r="D264" s="57" t="s">
        <v>15</v>
      </c>
      <c r="E264" s="4"/>
      <c r="F264" s="57" t="s">
        <v>15</v>
      </c>
      <c r="G264" s="4"/>
      <c r="H264" s="57" t="s">
        <v>15</v>
      </c>
      <c r="I264" s="4"/>
      <c r="J264" s="57" t="s">
        <v>15</v>
      </c>
      <c r="K264" s="4"/>
      <c r="L264" s="132"/>
    </row>
    <row r="265" spans="1:12" s="3" customFormat="1" ht="30" customHeight="1">
      <c r="A265" s="54" t="s">
        <v>71</v>
      </c>
      <c r="B265" s="61" t="s">
        <v>15</v>
      </c>
      <c r="C265" s="2" t="s">
        <v>15</v>
      </c>
      <c r="D265" s="1">
        <v>1</v>
      </c>
      <c r="E265" s="2">
        <f>E266/D265</f>
        <v>50</v>
      </c>
      <c r="F265" s="1">
        <v>1</v>
      </c>
      <c r="G265" s="2">
        <v>50</v>
      </c>
      <c r="H265" s="1"/>
      <c r="I265" s="2"/>
      <c r="J265" s="1"/>
      <c r="K265" s="2"/>
      <c r="L265" s="130" t="s">
        <v>201</v>
      </c>
    </row>
    <row r="266" spans="1:12">
      <c r="A266" s="59" t="s">
        <v>10</v>
      </c>
      <c r="B266" s="22" t="s">
        <v>15</v>
      </c>
      <c r="C266" s="6" t="s">
        <v>15</v>
      </c>
      <c r="D266" s="56" t="s">
        <v>15</v>
      </c>
      <c r="E266" s="6">
        <f t="shared" ref="E266:K266" si="28">E267+E268+E269+E270</f>
        <v>50</v>
      </c>
      <c r="F266" s="56" t="s">
        <v>15</v>
      </c>
      <c r="G266" s="6">
        <f t="shared" si="28"/>
        <v>50</v>
      </c>
      <c r="H266" s="56" t="s">
        <v>15</v>
      </c>
      <c r="I266" s="6">
        <f>I267+I268+I269+I270</f>
        <v>0</v>
      </c>
      <c r="J266" s="56" t="s">
        <v>15</v>
      </c>
      <c r="K266" s="6">
        <f t="shared" si="28"/>
        <v>0</v>
      </c>
      <c r="L266" s="131"/>
    </row>
    <row r="267" spans="1:12">
      <c r="A267" s="59" t="s">
        <v>11</v>
      </c>
      <c r="B267" s="22" t="s">
        <v>15</v>
      </c>
      <c r="C267" s="6" t="s">
        <v>15</v>
      </c>
      <c r="D267" s="56" t="s">
        <v>15</v>
      </c>
      <c r="E267" s="6">
        <v>50</v>
      </c>
      <c r="F267" s="56" t="s">
        <v>15</v>
      </c>
      <c r="G267" s="6">
        <v>50</v>
      </c>
      <c r="H267" s="56" t="s">
        <v>15</v>
      </c>
      <c r="I267" s="6"/>
      <c r="J267" s="56" t="s">
        <v>15</v>
      </c>
      <c r="K267" s="6"/>
      <c r="L267" s="131"/>
    </row>
    <row r="268" spans="1:12">
      <c r="A268" s="59" t="s">
        <v>12</v>
      </c>
      <c r="B268" s="4" t="s">
        <v>15</v>
      </c>
      <c r="C268" s="4" t="s">
        <v>15</v>
      </c>
      <c r="D268" s="57" t="s">
        <v>15</v>
      </c>
      <c r="E268" s="4"/>
      <c r="F268" s="57" t="s">
        <v>15</v>
      </c>
      <c r="G268" s="4"/>
      <c r="H268" s="57" t="s">
        <v>15</v>
      </c>
      <c r="I268" s="4"/>
      <c r="J268" s="57" t="s">
        <v>15</v>
      </c>
      <c r="K268" s="4"/>
      <c r="L268" s="131"/>
    </row>
    <row r="269" spans="1:12">
      <c r="A269" s="59" t="s">
        <v>13</v>
      </c>
      <c r="B269" s="4" t="s">
        <v>15</v>
      </c>
      <c r="C269" s="4" t="s">
        <v>15</v>
      </c>
      <c r="D269" s="57" t="s">
        <v>15</v>
      </c>
      <c r="E269" s="4"/>
      <c r="F269" s="57" t="s">
        <v>15</v>
      </c>
      <c r="G269" s="4"/>
      <c r="H269" s="57" t="s">
        <v>15</v>
      </c>
      <c r="I269" s="4"/>
      <c r="J269" s="57" t="s">
        <v>15</v>
      </c>
      <c r="K269" s="4"/>
      <c r="L269" s="131"/>
    </row>
    <row r="270" spans="1:12" ht="18.75" customHeight="1">
      <c r="A270" s="59" t="s">
        <v>14</v>
      </c>
      <c r="B270" s="4" t="s">
        <v>15</v>
      </c>
      <c r="C270" s="4" t="s">
        <v>15</v>
      </c>
      <c r="D270" s="57" t="s">
        <v>15</v>
      </c>
      <c r="E270" s="4"/>
      <c r="F270" s="57" t="s">
        <v>15</v>
      </c>
      <c r="G270" s="4"/>
      <c r="H270" s="57" t="s">
        <v>15</v>
      </c>
      <c r="I270" s="4"/>
      <c r="J270" s="57" t="s">
        <v>15</v>
      </c>
      <c r="K270" s="4"/>
      <c r="L270" s="132"/>
    </row>
    <row r="271" spans="1:12" s="3" customFormat="1" ht="96">
      <c r="A271" s="58" t="s">
        <v>72</v>
      </c>
      <c r="B271" s="61" t="s">
        <v>15</v>
      </c>
      <c r="C271" s="2" t="s">
        <v>15</v>
      </c>
      <c r="D271" s="5">
        <v>3</v>
      </c>
      <c r="E271" s="2">
        <v>266.7</v>
      </c>
      <c r="F271" s="1">
        <v>2</v>
      </c>
      <c r="G271" s="2">
        <v>250.37</v>
      </c>
      <c r="H271" s="1">
        <v>1</v>
      </c>
      <c r="I271" s="2">
        <v>135.13999999999999</v>
      </c>
      <c r="J271" s="1">
        <v>1</v>
      </c>
      <c r="K271" s="2">
        <v>135.13999999999999</v>
      </c>
      <c r="L271" s="130" t="s">
        <v>228</v>
      </c>
    </row>
    <row r="272" spans="1:12">
      <c r="A272" s="55" t="s">
        <v>10</v>
      </c>
      <c r="B272" s="22" t="s">
        <v>15</v>
      </c>
      <c r="C272" s="6" t="s">
        <v>15</v>
      </c>
      <c r="D272" s="56" t="s">
        <v>15</v>
      </c>
      <c r="E272" s="6">
        <f t="shared" ref="E272" si="29">E273+E274+E275+E276</f>
        <v>800</v>
      </c>
      <c r="F272" s="56" t="s">
        <v>15</v>
      </c>
      <c r="G272" s="6">
        <v>500.74</v>
      </c>
      <c r="H272" s="56" t="s">
        <v>15</v>
      </c>
      <c r="I272" s="6">
        <v>135.13999999999999</v>
      </c>
      <c r="J272" s="56" t="s">
        <v>15</v>
      </c>
      <c r="K272" s="6">
        <f t="shared" ref="K272" si="30">K273+K274+K275+K276</f>
        <v>365.88</v>
      </c>
      <c r="L272" s="131"/>
    </row>
    <row r="273" spans="1:16">
      <c r="A273" s="55" t="s">
        <v>11</v>
      </c>
      <c r="B273" s="22" t="s">
        <v>15</v>
      </c>
      <c r="C273" s="6" t="s">
        <v>15</v>
      </c>
      <c r="D273" s="56" t="s">
        <v>15</v>
      </c>
      <c r="E273" s="6">
        <v>800</v>
      </c>
      <c r="F273" s="56" t="s">
        <v>15</v>
      </c>
      <c r="G273" s="6">
        <v>500.74</v>
      </c>
      <c r="H273" s="56" t="s">
        <v>15</v>
      </c>
      <c r="I273" s="6">
        <v>135.13999999999999</v>
      </c>
      <c r="J273" s="56" t="s">
        <v>15</v>
      </c>
      <c r="K273" s="6">
        <v>365.88</v>
      </c>
      <c r="L273" s="131"/>
    </row>
    <row r="274" spans="1:16">
      <c r="A274" s="55" t="s">
        <v>12</v>
      </c>
      <c r="B274" s="4" t="s">
        <v>15</v>
      </c>
      <c r="C274" s="4" t="s">
        <v>15</v>
      </c>
      <c r="D274" s="57" t="s">
        <v>15</v>
      </c>
      <c r="E274" s="4"/>
      <c r="F274" s="57" t="s">
        <v>15</v>
      </c>
      <c r="G274" s="4"/>
      <c r="H274" s="57" t="s">
        <v>15</v>
      </c>
      <c r="I274" s="4"/>
      <c r="J274" s="57" t="s">
        <v>15</v>
      </c>
      <c r="K274" s="4"/>
      <c r="L274" s="131"/>
    </row>
    <row r="275" spans="1:16">
      <c r="A275" s="55" t="s">
        <v>13</v>
      </c>
      <c r="B275" s="4" t="s">
        <v>15</v>
      </c>
      <c r="C275" s="4" t="s">
        <v>15</v>
      </c>
      <c r="D275" s="57" t="s">
        <v>15</v>
      </c>
      <c r="E275" s="4"/>
      <c r="F275" s="57" t="s">
        <v>15</v>
      </c>
      <c r="G275" s="4"/>
      <c r="H275" s="57" t="s">
        <v>15</v>
      </c>
      <c r="I275" s="4"/>
      <c r="J275" s="57" t="s">
        <v>15</v>
      </c>
      <c r="K275" s="4"/>
      <c r="L275" s="131"/>
    </row>
    <row r="276" spans="1:16" ht="12" customHeight="1">
      <c r="A276" s="55" t="s">
        <v>14</v>
      </c>
      <c r="B276" s="4" t="s">
        <v>15</v>
      </c>
      <c r="C276" s="4" t="s">
        <v>15</v>
      </c>
      <c r="D276" s="57" t="s">
        <v>15</v>
      </c>
      <c r="E276" s="4"/>
      <c r="F276" s="57" t="s">
        <v>15</v>
      </c>
      <c r="G276" s="4"/>
      <c r="H276" s="57" t="s">
        <v>15</v>
      </c>
      <c r="I276" s="4"/>
      <c r="J276" s="57" t="s">
        <v>15</v>
      </c>
      <c r="K276" s="4"/>
      <c r="L276" s="132"/>
    </row>
    <row r="277" spans="1:16" s="3" customFormat="1" ht="56.25" customHeight="1">
      <c r="A277" s="54" t="s">
        <v>73</v>
      </c>
      <c r="B277" s="61" t="s">
        <v>15</v>
      </c>
      <c r="C277" s="2" t="s">
        <v>15</v>
      </c>
      <c r="D277" s="1">
        <v>100</v>
      </c>
      <c r="E277" s="2">
        <f>E278/D277</f>
        <v>0.5</v>
      </c>
      <c r="F277" s="1"/>
      <c r="G277" s="2"/>
      <c r="H277" s="1"/>
      <c r="I277" s="2">
        <v>0</v>
      </c>
      <c r="J277" s="1"/>
      <c r="K277" s="2">
        <v>0</v>
      </c>
      <c r="L277" s="130" t="s">
        <v>188</v>
      </c>
      <c r="O277" s="77"/>
    </row>
    <row r="278" spans="1:16">
      <c r="A278" s="55" t="s">
        <v>10</v>
      </c>
      <c r="B278" s="22" t="s">
        <v>15</v>
      </c>
      <c r="C278" s="6" t="s">
        <v>15</v>
      </c>
      <c r="D278" s="56" t="s">
        <v>15</v>
      </c>
      <c r="E278" s="6">
        <f t="shared" ref="E278:K278" si="31">E279+E280+E281+E282</f>
        <v>50</v>
      </c>
      <c r="F278" s="56" t="s">
        <v>15</v>
      </c>
      <c r="G278" s="6"/>
      <c r="H278" s="56" t="s">
        <v>15</v>
      </c>
      <c r="I278" s="6">
        <f t="shared" si="31"/>
        <v>0</v>
      </c>
      <c r="J278" s="56" t="s">
        <v>15</v>
      </c>
      <c r="K278" s="6">
        <f t="shared" si="31"/>
        <v>0</v>
      </c>
      <c r="L278" s="131"/>
      <c r="O278" s="78"/>
    </row>
    <row r="279" spans="1:16">
      <c r="A279" s="55" t="s">
        <v>11</v>
      </c>
      <c r="B279" s="22" t="s">
        <v>15</v>
      </c>
      <c r="C279" s="6" t="s">
        <v>15</v>
      </c>
      <c r="D279" s="56" t="s">
        <v>15</v>
      </c>
      <c r="E279" s="6">
        <v>50</v>
      </c>
      <c r="F279" s="56" t="s">
        <v>15</v>
      </c>
      <c r="G279" s="6"/>
      <c r="H279" s="56" t="s">
        <v>15</v>
      </c>
      <c r="I279" s="6">
        <v>0</v>
      </c>
      <c r="J279" s="56" t="s">
        <v>15</v>
      </c>
      <c r="K279" s="6">
        <v>0</v>
      </c>
      <c r="L279" s="131"/>
      <c r="O279" s="78"/>
    </row>
    <row r="280" spans="1:16">
      <c r="A280" s="55" t="s">
        <v>12</v>
      </c>
      <c r="B280" s="4" t="s">
        <v>15</v>
      </c>
      <c r="C280" s="4" t="s">
        <v>15</v>
      </c>
      <c r="D280" s="57" t="s">
        <v>15</v>
      </c>
      <c r="E280" s="4"/>
      <c r="F280" s="57" t="s">
        <v>15</v>
      </c>
      <c r="G280" s="4"/>
      <c r="H280" s="57" t="s">
        <v>15</v>
      </c>
      <c r="I280" s="4"/>
      <c r="J280" s="57" t="s">
        <v>15</v>
      </c>
      <c r="K280" s="4"/>
      <c r="L280" s="131"/>
      <c r="O280" s="78"/>
    </row>
    <row r="281" spans="1:16">
      <c r="A281" s="55" t="s">
        <v>13</v>
      </c>
      <c r="B281" s="4" t="s">
        <v>15</v>
      </c>
      <c r="C281" s="4" t="s">
        <v>15</v>
      </c>
      <c r="D281" s="57" t="s">
        <v>15</v>
      </c>
      <c r="E281" s="4"/>
      <c r="F281" s="57" t="s">
        <v>15</v>
      </c>
      <c r="G281" s="4"/>
      <c r="H281" s="57" t="s">
        <v>15</v>
      </c>
      <c r="I281" s="4"/>
      <c r="J281" s="57" t="s">
        <v>15</v>
      </c>
      <c r="K281" s="4"/>
      <c r="L281" s="131"/>
      <c r="O281" s="78"/>
    </row>
    <row r="282" spans="1:16">
      <c r="A282" s="55" t="s">
        <v>14</v>
      </c>
      <c r="B282" s="4" t="s">
        <v>15</v>
      </c>
      <c r="C282" s="4" t="s">
        <v>15</v>
      </c>
      <c r="D282" s="57" t="s">
        <v>15</v>
      </c>
      <c r="E282" s="4"/>
      <c r="F282" s="57" t="s">
        <v>15</v>
      </c>
      <c r="G282" s="4"/>
      <c r="H282" s="57" t="s">
        <v>15</v>
      </c>
      <c r="I282" s="4"/>
      <c r="J282" s="57" t="s">
        <v>15</v>
      </c>
      <c r="K282" s="4"/>
      <c r="L282" s="132"/>
      <c r="O282" s="78"/>
    </row>
    <row r="283" spans="1:16" s="3" customFormat="1" ht="60" customHeight="1">
      <c r="A283" s="58" t="s">
        <v>163</v>
      </c>
      <c r="B283" s="61" t="s">
        <v>15</v>
      </c>
      <c r="C283" s="2" t="s">
        <v>15</v>
      </c>
      <c r="D283" s="5">
        <v>12</v>
      </c>
      <c r="E283" s="2">
        <v>261</v>
      </c>
      <c r="F283" s="1">
        <v>10</v>
      </c>
      <c r="G283" s="2">
        <v>261</v>
      </c>
      <c r="H283" s="1">
        <v>4</v>
      </c>
      <c r="I283" s="2">
        <v>261</v>
      </c>
      <c r="J283" s="1">
        <v>4</v>
      </c>
      <c r="K283" s="2">
        <v>261</v>
      </c>
      <c r="L283" s="130" t="s">
        <v>256</v>
      </c>
    </row>
    <row r="284" spans="1:16">
      <c r="A284" s="55" t="s">
        <v>10</v>
      </c>
      <c r="B284" s="22" t="s">
        <v>15</v>
      </c>
      <c r="C284" s="6" t="s">
        <v>15</v>
      </c>
      <c r="D284" s="56" t="s">
        <v>15</v>
      </c>
      <c r="E284" s="6">
        <f>E285+E286+E287+E288</f>
        <v>3132</v>
      </c>
      <c r="F284" s="56" t="s">
        <v>15</v>
      </c>
      <c r="G284" s="6">
        <f>SUM(G288+G287+G285+G286)</f>
        <v>2692</v>
      </c>
      <c r="H284" s="56" t="s">
        <v>15</v>
      </c>
      <c r="I284" s="6">
        <v>1358</v>
      </c>
      <c r="J284" s="56" t="s">
        <v>15</v>
      </c>
      <c r="K284" s="6">
        <f>SUM(K288+K287+K286+K285)</f>
        <v>1358</v>
      </c>
      <c r="L284" s="131"/>
      <c r="N284" s="149"/>
      <c r="O284" s="149"/>
      <c r="P284" s="149"/>
    </row>
    <row r="285" spans="1:16">
      <c r="A285" s="55" t="s">
        <v>11</v>
      </c>
      <c r="B285" s="22" t="s">
        <v>15</v>
      </c>
      <c r="C285" s="6" t="s">
        <v>15</v>
      </c>
      <c r="D285" s="56" t="s">
        <v>15</v>
      </c>
      <c r="E285" s="6">
        <v>3132</v>
      </c>
      <c r="F285" s="56" t="s">
        <v>15</v>
      </c>
      <c r="G285" s="6">
        <v>2692</v>
      </c>
      <c r="H285" s="56" t="s">
        <v>15</v>
      </c>
      <c r="I285" s="6">
        <v>1358</v>
      </c>
      <c r="J285" s="56" t="s">
        <v>15</v>
      </c>
      <c r="K285" s="6">
        <v>1358</v>
      </c>
      <c r="L285" s="131"/>
    </row>
    <row r="286" spans="1:16">
      <c r="A286" s="55" t="s">
        <v>12</v>
      </c>
      <c r="B286" s="4" t="s">
        <v>15</v>
      </c>
      <c r="C286" s="4" t="s">
        <v>15</v>
      </c>
      <c r="D286" s="57" t="s">
        <v>15</v>
      </c>
      <c r="E286" s="4"/>
      <c r="F286" s="57" t="s">
        <v>15</v>
      </c>
      <c r="G286" s="4"/>
      <c r="H286" s="57" t="s">
        <v>15</v>
      </c>
      <c r="I286" s="4"/>
      <c r="J286" s="57" t="s">
        <v>15</v>
      </c>
      <c r="K286" s="4"/>
      <c r="L286" s="131"/>
    </row>
    <row r="287" spans="1:16" ht="12" customHeight="1">
      <c r="A287" s="55" t="s">
        <v>13</v>
      </c>
      <c r="B287" s="4" t="s">
        <v>15</v>
      </c>
      <c r="C287" s="4" t="s">
        <v>15</v>
      </c>
      <c r="D287" s="57" t="s">
        <v>189</v>
      </c>
      <c r="E287" s="4"/>
      <c r="F287" s="57" t="s">
        <v>15</v>
      </c>
      <c r="G287" s="4"/>
      <c r="H287" s="57" t="s">
        <v>15</v>
      </c>
      <c r="I287" s="4"/>
      <c r="J287" s="57" t="s">
        <v>15</v>
      </c>
      <c r="K287" s="4"/>
      <c r="L287" s="131"/>
    </row>
    <row r="288" spans="1:16" ht="35.25" customHeight="1">
      <c r="A288" s="55" t="s">
        <v>14</v>
      </c>
      <c r="B288" s="4" t="s">
        <v>15</v>
      </c>
      <c r="C288" s="4" t="s">
        <v>15</v>
      </c>
      <c r="D288" s="57" t="s">
        <v>15</v>
      </c>
      <c r="E288" s="4">
        <v>0</v>
      </c>
      <c r="F288" s="57" t="s">
        <v>15</v>
      </c>
      <c r="G288" s="4"/>
      <c r="H288" s="57" t="s">
        <v>15</v>
      </c>
      <c r="I288" s="4"/>
      <c r="J288" s="57" t="s">
        <v>15</v>
      </c>
      <c r="K288" s="4"/>
      <c r="L288" s="132"/>
    </row>
    <row r="289" spans="1:14" s="3" customFormat="1" ht="49.5" customHeight="1">
      <c r="A289" s="54" t="s">
        <v>202</v>
      </c>
      <c r="B289" s="61" t="s">
        <v>15</v>
      </c>
      <c r="C289" s="2" t="s">
        <v>15</v>
      </c>
      <c r="D289" s="5">
        <v>3</v>
      </c>
      <c r="E289" s="2">
        <v>157.30000000000001</v>
      </c>
      <c r="F289" s="1">
        <v>2</v>
      </c>
      <c r="G289" s="2">
        <v>136</v>
      </c>
      <c r="H289" s="1">
        <v>2</v>
      </c>
      <c r="I289" s="2">
        <v>136</v>
      </c>
      <c r="J289" s="1">
        <v>2</v>
      </c>
      <c r="K289" s="2">
        <v>136</v>
      </c>
      <c r="L289" s="130" t="s">
        <v>229</v>
      </c>
      <c r="N289" s="79"/>
    </row>
    <row r="290" spans="1:14">
      <c r="A290" s="55" t="s">
        <v>10</v>
      </c>
      <c r="B290" s="22" t="s">
        <v>15</v>
      </c>
      <c r="C290" s="6" t="s">
        <v>15</v>
      </c>
      <c r="D290" s="56" t="s">
        <v>15</v>
      </c>
      <c r="E290" s="6">
        <f>E291+E292+E293+E294</f>
        <v>472</v>
      </c>
      <c r="F290" s="56" t="s">
        <v>15</v>
      </c>
      <c r="G290" s="6">
        <f>G291+G292+G293+G294</f>
        <v>272</v>
      </c>
      <c r="H290" s="56" t="s">
        <v>15</v>
      </c>
      <c r="I290" s="6">
        <f>I291+I292+I293+I294</f>
        <v>272</v>
      </c>
      <c r="J290" s="56" t="s">
        <v>15</v>
      </c>
      <c r="K290" s="6">
        <f>K291+K292+K293+K294</f>
        <v>272</v>
      </c>
      <c r="L290" s="131"/>
    </row>
    <row r="291" spans="1:14">
      <c r="A291" s="55" t="s">
        <v>11</v>
      </c>
      <c r="B291" s="22" t="s">
        <v>15</v>
      </c>
      <c r="C291" s="6" t="s">
        <v>15</v>
      </c>
      <c r="D291" s="56" t="s">
        <v>15</v>
      </c>
      <c r="E291" s="6">
        <v>472</v>
      </c>
      <c r="F291" s="56" t="s">
        <v>15</v>
      </c>
      <c r="G291" s="6">
        <v>272</v>
      </c>
      <c r="H291" s="56" t="s">
        <v>15</v>
      </c>
      <c r="I291" s="6">
        <v>272</v>
      </c>
      <c r="J291" s="56" t="s">
        <v>15</v>
      </c>
      <c r="K291" s="6">
        <v>272</v>
      </c>
      <c r="L291" s="131"/>
    </row>
    <row r="292" spans="1:14">
      <c r="A292" s="55" t="s">
        <v>12</v>
      </c>
      <c r="B292" s="4" t="s">
        <v>15</v>
      </c>
      <c r="C292" s="4" t="s">
        <v>15</v>
      </c>
      <c r="D292" s="57" t="s">
        <v>15</v>
      </c>
      <c r="E292" s="4"/>
      <c r="F292" s="57" t="s">
        <v>15</v>
      </c>
      <c r="G292" s="4"/>
      <c r="H292" s="57" t="s">
        <v>15</v>
      </c>
      <c r="I292" s="4"/>
      <c r="J292" s="57" t="s">
        <v>15</v>
      </c>
      <c r="K292" s="4"/>
      <c r="L292" s="131"/>
    </row>
    <row r="293" spans="1:14">
      <c r="A293" s="55" t="s">
        <v>13</v>
      </c>
      <c r="B293" s="4" t="s">
        <v>15</v>
      </c>
      <c r="C293" s="4" t="s">
        <v>15</v>
      </c>
      <c r="D293" s="57" t="s">
        <v>15</v>
      </c>
      <c r="E293" s="4"/>
      <c r="F293" s="57" t="s">
        <v>15</v>
      </c>
      <c r="G293" s="4"/>
      <c r="H293" s="57" t="s">
        <v>15</v>
      </c>
      <c r="I293" s="4"/>
      <c r="J293" s="57" t="s">
        <v>15</v>
      </c>
      <c r="K293" s="4"/>
      <c r="L293" s="131"/>
    </row>
    <row r="294" spans="1:14">
      <c r="A294" s="55" t="s">
        <v>14</v>
      </c>
      <c r="B294" s="4" t="s">
        <v>15</v>
      </c>
      <c r="C294" s="4" t="s">
        <v>15</v>
      </c>
      <c r="D294" s="57" t="s">
        <v>15</v>
      </c>
      <c r="E294" s="4"/>
      <c r="F294" s="57" t="s">
        <v>15</v>
      </c>
      <c r="G294" s="4"/>
      <c r="H294" s="57" t="s">
        <v>15</v>
      </c>
      <c r="I294" s="4"/>
      <c r="J294" s="57" t="s">
        <v>15</v>
      </c>
      <c r="K294" s="4"/>
      <c r="L294" s="132"/>
    </row>
    <row r="295" spans="1:14" ht="24">
      <c r="A295" s="54" t="s">
        <v>203</v>
      </c>
      <c r="B295" s="61" t="s">
        <v>15</v>
      </c>
      <c r="C295" s="2" t="s">
        <v>15</v>
      </c>
      <c r="D295" s="5">
        <v>300</v>
      </c>
      <c r="E295" s="2">
        <v>0.5</v>
      </c>
      <c r="F295" s="1">
        <v>307</v>
      </c>
      <c r="G295" s="2">
        <v>0.48</v>
      </c>
      <c r="H295" s="1">
        <v>300</v>
      </c>
      <c r="I295" s="2">
        <v>0.5</v>
      </c>
      <c r="J295" s="1">
        <v>307</v>
      </c>
      <c r="K295" s="2">
        <v>0.48</v>
      </c>
      <c r="L295" s="130" t="s">
        <v>230</v>
      </c>
    </row>
    <row r="296" spans="1:14" s="50" customFormat="1" ht="12.75">
      <c r="A296" s="55" t="s">
        <v>10</v>
      </c>
      <c r="B296" s="22" t="s">
        <v>15</v>
      </c>
      <c r="C296" s="6" t="s">
        <v>15</v>
      </c>
      <c r="D296" s="56" t="s">
        <v>15</v>
      </c>
      <c r="E296" s="6">
        <f>E297+E298+E299+E300</f>
        <v>150</v>
      </c>
      <c r="F296" s="56" t="s">
        <v>15</v>
      </c>
      <c r="G296" s="6">
        <f>G297+G298+G299+G300</f>
        <v>150</v>
      </c>
      <c r="H296" s="56" t="s">
        <v>15</v>
      </c>
      <c r="I296" s="6">
        <f>I297+I298+I299+I300</f>
        <v>150</v>
      </c>
      <c r="J296" s="56" t="s">
        <v>15</v>
      </c>
      <c r="K296" s="6">
        <f>K297+K298+K299+K300</f>
        <v>150</v>
      </c>
      <c r="L296" s="131"/>
    </row>
    <row r="297" spans="1:14" s="50" customFormat="1" ht="12.75">
      <c r="A297" s="55" t="s">
        <v>11</v>
      </c>
      <c r="B297" s="22" t="s">
        <v>15</v>
      </c>
      <c r="C297" s="6" t="s">
        <v>15</v>
      </c>
      <c r="D297" s="56" t="s">
        <v>15</v>
      </c>
      <c r="E297" s="6">
        <v>150</v>
      </c>
      <c r="F297" s="56" t="s">
        <v>15</v>
      </c>
      <c r="G297" s="6">
        <v>150</v>
      </c>
      <c r="H297" s="56" t="s">
        <v>15</v>
      </c>
      <c r="I297" s="6">
        <v>150</v>
      </c>
      <c r="J297" s="56" t="s">
        <v>15</v>
      </c>
      <c r="K297" s="6">
        <v>150</v>
      </c>
      <c r="L297" s="131"/>
    </row>
    <row r="298" spans="1:14" s="50" customFormat="1" ht="12.75">
      <c r="A298" s="55" t="s">
        <v>12</v>
      </c>
      <c r="B298" s="4" t="s">
        <v>15</v>
      </c>
      <c r="C298" s="4" t="s">
        <v>15</v>
      </c>
      <c r="D298" s="57" t="s">
        <v>15</v>
      </c>
      <c r="E298" s="4"/>
      <c r="F298" s="57" t="s">
        <v>15</v>
      </c>
      <c r="G298" s="4"/>
      <c r="H298" s="57" t="s">
        <v>15</v>
      </c>
      <c r="I298" s="4"/>
      <c r="J298" s="57" t="s">
        <v>15</v>
      </c>
      <c r="K298" s="4"/>
      <c r="L298" s="131"/>
    </row>
    <row r="299" spans="1:14" s="50" customFormat="1" ht="12.75">
      <c r="A299" s="55" t="s">
        <v>13</v>
      </c>
      <c r="B299" s="4" t="s">
        <v>15</v>
      </c>
      <c r="C299" s="4" t="s">
        <v>15</v>
      </c>
      <c r="D299" s="57" t="s">
        <v>15</v>
      </c>
      <c r="E299" s="4"/>
      <c r="F299" s="57" t="s">
        <v>15</v>
      </c>
      <c r="G299" s="4"/>
      <c r="H299" s="57" t="s">
        <v>15</v>
      </c>
      <c r="I299" s="4"/>
      <c r="J299" s="57" t="s">
        <v>15</v>
      </c>
      <c r="K299" s="4"/>
      <c r="L299" s="131"/>
    </row>
    <row r="300" spans="1:14" s="50" customFormat="1" ht="12.75">
      <c r="A300" s="55" t="s">
        <v>14</v>
      </c>
      <c r="B300" s="4" t="s">
        <v>15</v>
      </c>
      <c r="C300" s="4" t="s">
        <v>15</v>
      </c>
      <c r="D300" s="57" t="s">
        <v>15</v>
      </c>
      <c r="E300" s="4"/>
      <c r="F300" s="57" t="s">
        <v>15</v>
      </c>
      <c r="G300" s="4"/>
      <c r="H300" s="57" t="s">
        <v>15</v>
      </c>
      <c r="I300" s="4"/>
      <c r="J300" s="57" t="s">
        <v>15</v>
      </c>
      <c r="K300" s="4"/>
      <c r="L300" s="132"/>
    </row>
    <row r="301" spans="1:14" s="50" customFormat="1" ht="12.75">
      <c r="A301" s="55" t="s">
        <v>14</v>
      </c>
      <c r="B301" s="61" t="s">
        <v>15</v>
      </c>
      <c r="C301" s="61" t="s">
        <v>15</v>
      </c>
      <c r="D301" s="61" t="s">
        <v>15</v>
      </c>
      <c r="E301" s="4"/>
      <c r="F301" s="57"/>
      <c r="G301" s="4"/>
      <c r="H301" s="57"/>
      <c r="I301" s="4"/>
      <c r="J301" s="57"/>
      <c r="K301" s="4"/>
      <c r="L301" s="111"/>
    </row>
    <row r="302" spans="1:14" ht="48">
      <c r="A302" s="54" t="s">
        <v>204</v>
      </c>
      <c r="B302" s="61" t="s">
        <v>15</v>
      </c>
      <c r="C302" s="2" t="s">
        <v>15</v>
      </c>
      <c r="D302" s="5">
        <v>7</v>
      </c>
      <c r="E302" s="2">
        <v>50</v>
      </c>
      <c r="F302" s="1">
        <v>9</v>
      </c>
      <c r="G302" s="2">
        <v>27.7</v>
      </c>
      <c r="H302" s="1">
        <v>2</v>
      </c>
      <c r="I302" s="2">
        <v>50</v>
      </c>
      <c r="J302" s="1">
        <v>3</v>
      </c>
      <c r="K302" s="2">
        <v>33.33</v>
      </c>
      <c r="L302" s="130" t="s">
        <v>230</v>
      </c>
    </row>
    <row r="303" spans="1:14" s="50" customFormat="1" ht="12.75">
      <c r="A303" s="55" t="s">
        <v>10</v>
      </c>
      <c r="B303" s="22" t="s">
        <v>15</v>
      </c>
      <c r="C303" s="6" t="s">
        <v>15</v>
      </c>
      <c r="D303" s="56" t="s">
        <v>15</v>
      </c>
      <c r="E303" s="6">
        <f>E304+E305+E306+E307</f>
        <v>350</v>
      </c>
      <c r="F303" s="56" t="s">
        <v>15</v>
      </c>
      <c r="G303" s="6">
        <v>250</v>
      </c>
      <c r="H303" s="56" t="s">
        <v>15</v>
      </c>
      <c r="I303" s="6">
        <f>I304+I305+I306+I307</f>
        <v>100</v>
      </c>
      <c r="J303" s="56" t="s">
        <v>15</v>
      </c>
      <c r="K303" s="6">
        <f>K304+K305+K306+K307</f>
        <v>100</v>
      </c>
      <c r="L303" s="131"/>
    </row>
    <row r="304" spans="1:14" s="50" customFormat="1" ht="12.75">
      <c r="A304" s="55" t="s">
        <v>11</v>
      </c>
      <c r="B304" s="22" t="s">
        <v>15</v>
      </c>
      <c r="C304" s="6" t="s">
        <v>15</v>
      </c>
      <c r="D304" s="56" t="s">
        <v>15</v>
      </c>
      <c r="E304" s="6">
        <v>350</v>
      </c>
      <c r="F304" s="56" t="s">
        <v>15</v>
      </c>
      <c r="G304" s="6">
        <v>250</v>
      </c>
      <c r="H304" s="56" t="s">
        <v>15</v>
      </c>
      <c r="I304" s="6">
        <v>100</v>
      </c>
      <c r="J304" s="56" t="s">
        <v>15</v>
      </c>
      <c r="K304" s="6">
        <v>100</v>
      </c>
      <c r="L304" s="131"/>
    </row>
    <row r="305" spans="1:12" s="50" customFormat="1" ht="12.75">
      <c r="A305" s="55" t="s">
        <v>12</v>
      </c>
      <c r="B305" s="4" t="s">
        <v>15</v>
      </c>
      <c r="C305" s="4" t="s">
        <v>15</v>
      </c>
      <c r="D305" s="57" t="s">
        <v>15</v>
      </c>
      <c r="E305" s="4"/>
      <c r="F305" s="57" t="s">
        <v>15</v>
      </c>
      <c r="G305" s="4"/>
      <c r="H305" s="57" t="s">
        <v>15</v>
      </c>
      <c r="I305" s="4"/>
      <c r="J305" s="57" t="s">
        <v>15</v>
      </c>
      <c r="K305" s="4"/>
      <c r="L305" s="131"/>
    </row>
    <row r="306" spans="1:12" s="50" customFormat="1" ht="12.75">
      <c r="A306" s="55" t="s">
        <v>13</v>
      </c>
      <c r="B306" s="4" t="s">
        <v>15</v>
      </c>
      <c r="C306" s="4" t="s">
        <v>15</v>
      </c>
      <c r="D306" s="57" t="s">
        <v>15</v>
      </c>
      <c r="E306" s="4"/>
      <c r="F306" s="57" t="s">
        <v>15</v>
      </c>
      <c r="G306" s="4"/>
      <c r="H306" s="57" t="s">
        <v>15</v>
      </c>
      <c r="I306" s="4"/>
      <c r="J306" s="57" t="s">
        <v>15</v>
      </c>
      <c r="K306" s="4"/>
      <c r="L306" s="131"/>
    </row>
    <row r="307" spans="1:12" s="50" customFormat="1" ht="12.75">
      <c r="A307" s="55" t="s">
        <v>14</v>
      </c>
      <c r="B307" s="4" t="s">
        <v>15</v>
      </c>
      <c r="C307" s="4" t="s">
        <v>15</v>
      </c>
      <c r="D307" s="57" t="s">
        <v>15</v>
      </c>
      <c r="E307" s="4"/>
      <c r="F307" s="57" t="s">
        <v>15</v>
      </c>
      <c r="G307" s="4"/>
      <c r="H307" s="57" t="s">
        <v>15</v>
      </c>
      <c r="I307" s="4"/>
      <c r="J307" s="57" t="s">
        <v>15</v>
      </c>
      <c r="K307" s="4"/>
      <c r="L307" s="132"/>
    </row>
    <row r="308" spans="1:12" s="50" customFormat="1" ht="12.75">
      <c r="A308" s="55" t="s">
        <v>14</v>
      </c>
      <c r="B308" s="61" t="s">
        <v>15</v>
      </c>
      <c r="C308" s="61" t="s">
        <v>15</v>
      </c>
      <c r="D308" s="61" t="s">
        <v>15</v>
      </c>
      <c r="E308" s="4"/>
      <c r="F308" s="57"/>
      <c r="G308" s="4"/>
      <c r="H308" s="57"/>
      <c r="I308" s="4"/>
      <c r="J308" s="57"/>
      <c r="K308" s="4"/>
      <c r="L308" s="111"/>
    </row>
    <row r="309" spans="1:12" ht="24">
      <c r="A309" s="54" t="s">
        <v>39</v>
      </c>
      <c r="B309" s="61" t="s">
        <v>15</v>
      </c>
      <c r="C309" s="2" t="s">
        <v>15</v>
      </c>
      <c r="D309" s="1" t="s">
        <v>15</v>
      </c>
      <c r="E309" s="23">
        <f>SUM(E313+E310)</f>
        <v>11843.1</v>
      </c>
      <c r="F309" s="1" t="s">
        <v>15</v>
      </c>
      <c r="G309" s="23">
        <f>SUM(G313+G310)</f>
        <v>8358.84</v>
      </c>
      <c r="H309" s="1" t="s">
        <v>15</v>
      </c>
      <c r="I309" s="2">
        <f>SUM(I313+I312+I311+I310)</f>
        <v>3615.14</v>
      </c>
      <c r="J309" s="1" t="s">
        <v>15</v>
      </c>
      <c r="K309" s="2">
        <f>SUM(K313+K312+K311+K310)</f>
        <v>3845.88</v>
      </c>
      <c r="L309" s="70"/>
    </row>
    <row r="310" spans="1:12" s="3" customFormat="1" ht="18" customHeight="1">
      <c r="A310" s="54" t="s">
        <v>11</v>
      </c>
      <c r="B310" s="61" t="s">
        <v>15</v>
      </c>
      <c r="C310" s="2" t="s">
        <v>15</v>
      </c>
      <c r="D310" s="1" t="s">
        <v>15</v>
      </c>
      <c r="E310" s="23">
        <f>SUM(E219+E225+E231+E237+E243+E249+E255+E261+E267+E273+E279+E285+E291+E297+E304)</f>
        <v>11703.1</v>
      </c>
      <c r="F310" s="1" t="s">
        <v>15</v>
      </c>
      <c r="G310" s="23">
        <f>SUM(G219+G225+G231+G237+G243+G249+G255+G261+G267+G273+G279+G285+G291+G297+G304)</f>
        <v>8358.84</v>
      </c>
      <c r="H310" s="1" t="s">
        <v>15</v>
      </c>
      <c r="I310" s="23">
        <f>SUM(I219+I225+I231+I237+I243+I249+I255+I261+I267+I273+I279+I285+I291+I297+I304)</f>
        <v>3615.14</v>
      </c>
      <c r="J310" s="1" t="s">
        <v>15</v>
      </c>
      <c r="K310" s="23">
        <f>SUM(K219+K225+K231+K237+K243+K249+K255+K261+K267+K273+K279+K285+K291+K297+K304)</f>
        <v>3845.88</v>
      </c>
      <c r="L310" s="109"/>
    </row>
    <row r="311" spans="1:12">
      <c r="A311" s="54" t="s">
        <v>12</v>
      </c>
      <c r="B311" s="24" t="s">
        <v>15</v>
      </c>
      <c r="C311" s="24" t="s">
        <v>15</v>
      </c>
      <c r="D311" s="68" t="s">
        <v>15</v>
      </c>
      <c r="E311" s="24"/>
      <c r="F311" s="68" t="s">
        <v>15</v>
      </c>
      <c r="G311" s="24"/>
      <c r="H311" s="68" t="s">
        <v>15</v>
      </c>
      <c r="I311" s="24"/>
      <c r="J311" s="68" t="s">
        <v>15</v>
      </c>
      <c r="K311" s="24"/>
      <c r="L311" s="109"/>
    </row>
    <row r="312" spans="1:12">
      <c r="A312" s="54" t="s">
        <v>13</v>
      </c>
      <c r="B312" s="24" t="s">
        <v>15</v>
      </c>
      <c r="C312" s="24" t="s">
        <v>15</v>
      </c>
      <c r="D312" s="68" t="s">
        <v>15</v>
      </c>
      <c r="E312" s="2"/>
      <c r="F312" s="68" t="s">
        <v>15</v>
      </c>
      <c r="G312" s="2"/>
      <c r="H312" s="68" t="s">
        <v>15</v>
      </c>
      <c r="I312" s="2"/>
      <c r="J312" s="68" t="s">
        <v>15</v>
      </c>
      <c r="K312" s="2"/>
      <c r="L312" s="109"/>
    </row>
    <row r="313" spans="1:12">
      <c r="A313" s="54" t="s">
        <v>14</v>
      </c>
      <c r="B313" s="24" t="s">
        <v>15</v>
      </c>
      <c r="C313" s="24" t="s">
        <v>15</v>
      </c>
      <c r="D313" s="68" t="s">
        <v>15</v>
      </c>
      <c r="E313" s="2">
        <f>SUM(E222+E228+E234+E240+E246+E252+E258+E264+E270+E276+E282+E288+E294+E301+E308)</f>
        <v>140</v>
      </c>
      <c r="F313" s="68" t="s">
        <v>15</v>
      </c>
      <c r="G313" s="2">
        <f>SUM(G222+G228+G234+G240+G246+G252+G258+G264+G270+G276+G282+G288+G294+G301+G308)</f>
        <v>0</v>
      </c>
      <c r="H313" s="68" t="s">
        <v>15</v>
      </c>
      <c r="I313" s="2">
        <f>SUM(I221+I228+I234+I240+I246+I252+I258+I264+I270+I276+I282+I288+I294+I301+I308)</f>
        <v>0</v>
      </c>
      <c r="J313" s="68" t="s">
        <v>15</v>
      </c>
      <c r="K313" s="2">
        <f>SUM(K222+K228+K234+K240+K246+K252+K258+K264+K270+K276+K282+K288+K294+K301+K308)</f>
        <v>0</v>
      </c>
      <c r="L313" s="109"/>
    </row>
    <row r="314" spans="1:12" ht="38.25">
      <c r="A314" s="48" t="s">
        <v>162</v>
      </c>
      <c r="B314" s="49" t="s">
        <v>15</v>
      </c>
      <c r="C314" s="49" t="s">
        <v>15</v>
      </c>
      <c r="D314" s="49" t="s">
        <v>15</v>
      </c>
      <c r="E314" s="49" t="s">
        <v>15</v>
      </c>
      <c r="F314" s="49" t="s">
        <v>15</v>
      </c>
      <c r="G314" s="49" t="s">
        <v>15</v>
      </c>
      <c r="H314" s="49" t="s">
        <v>15</v>
      </c>
      <c r="I314" s="49" t="s">
        <v>15</v>
      </c>
      <c r="J314" s="49" t="s">
        <v>15</v>
      </c>
      <c r="K314" s="49" t="s">
        <v>15</v>
      </c>
      <c r="L314" s="110"/>
    </row>
    <row r="315" spans="1:12" ht="36">
      <c r="A315" s="58" t="s">
        <v>166</v>
      </c>
      <c r="B315" s="52" t="s">
        <v>191</v>
      </c>
      <c r="C315" s="4"/>
      <c r="D315" s="46" t="s">
        <v>15</v>
      </c>
      <c r="E315" s="46" t="s">
        <v>15</v>
      </c>
      <c r="F315" s="46" t="s">
        <v>15</v>
      </c>
      <c r="G315" s="46" t="s">
        <v>15</v>
      </c>
      <c r="H315" s="46" t="s">
        <v>15</v>
      </c>
      <c r="I315" s="46" t="s">
        <v>15</v>
      </c>
      <c r="J315" s="46" t="s">
        <v>15</v>
      </c>
      <c r="K315" s="46" t="s">
        <v>15</v>
      </c>
      <c r="L315" s="70"/>
    </row>
    <row r="316" spans="1:12" s="3" customFormat="1" ht="46.5" customHeight="1">
      <c r="A316" s="54" t="s">
        <v>169</v>
      </c>
      <c r="B316" s="61" t="s">
        <v>15</v>
      </c>
      <c r="C316" s="2" t="s">
        <v>15</v>
      </c>
      <c r="D316" s="1">
        <v>30</v>
      </c>
      <c r="E316" s="121">
        <v>3.28</v>
      </c>
      <c r="F316" s="1"/>
      <c r="G316" s="2"/>
      <c r="H316" s="1"/>
      <c r="I316" s="29"/>
      <c r="J316" s="1"/>
      <c r="K316" s="2">
        <v>0</v>
      </c>
      <c r="L316" s="130" t="s">
        <v>240</v>
      </c>
    </row>
    <row r="317" spans="1:12">
      <c r="A317" s="55" t="s">
        <v>10</v>
      </c>
      <c r="B317" s="22" t="s">
        <v>15</v>
      </c>
      <c r="C317" s="6" t="s">
        <v>15</v>
      </c>
      <c r="D317" s="56" t="s">
        <v>15</v>
      </c>
      <c r="E317" s="6">
        <f>E318+E319+E320+E321</f>
        <v>98.6</v>
      </c>
      <c r="F317" s="56" t="s">
        <v>15</v>
      </c>
      <c r="G317" s="6">
        <f t="shared" ref="G317" si="32">G318+G319+G320+G321</f>
        <v>90</v>
      </c>
      <c r="H317" s="56" t="s">
        <v>15</v>
      </c>
      <c r="I317" s="6"/>
      <c r="J317" s="56" t="s">
        <v>15</v>
      </c>
      <c r="K317" s="6"/>
      <c r="L317" s="131"/>
    </row>
    <row r="318" spans="1:12">
      <c r="A318" s="55" t="s">
        <v>11</v>
      </c>
      <c r="B318" s="22" t="s">
        <v>15</v>
      </c>
      <c r="C318" s="6" t="s">
        <v>15</v>
      </c>
      <c r="D318" s="56" t="s">
        <v>15</v>
      </c>
      <c r="E318" s="6">
        <v>98.6</v>
      </c>
      <c r="F318" s="56" t="s">
        <v>15</v>
      </c>
      <c r="G318" s="6">
        <v>90</v>
      </c>
      <c r="H318" s="56" t="s">
        <v>15</v>
      </c>
      <c r="I318" s="6"/>
      <c r="J318" s="56" t="s">
        <v>15</v>
      </c>
      <c r="K318" s="6"/>
      <c r="L318" s="131"/>
    </row>
    <row r="319" spans="1:12">
      <c r="A319" s="55" t="s">
        <v>12</v>
      </c>
      <c r="B319" s="4" t="s">
        <v>15</v>
      </c>
      <c r="C319" s="4" t="s">
        <v>15</v>
      </c>
      <c r="D319" s="57" t="s">
        <v>15</v>
      </c>
      <c r="E319" s="4"/>
      <c r="F319" s="57" t="s">
        <v>15</v>
      </c>
      <c r="G319" s="4"/>
      <c r="H319" s="57" t="s">
        <v>15</v>
      </c>
      <c r="I319" s="4"/>
      <c r="J319" s="57" t="s">
        <v>15</v>
      </c>
      <c r="K319" s="4"/>
      <c r="L319" s="131"/>
    </row>
    <row r="320" spans="1:12">
      <c r="A320" s="55" t="s">
        <v>13</v>
      </c>
      <c r="B320" s="4" t="s">
        <v>15</v>
      </c>
      <c r="C320" s="4" t="s">
        <v>15</v>
      </c>
      <c r="D320" s="57" t="s">
        <v>15</v>
      </c>
      <c r="E320" s="4"/>
      <c r="F320" s="57" t="s">
        <v>15</v>
      </c>
      <c r="G320" s="4"/>
      <c r="H320" s="57" t="s">
        <v>15</v>
      </c>
      <c r="I320" s="4"/>
      <c r="J320" s="57" t="s">
        <v>15</v>
      </c>
      <c r="K320" s="4"/>
      <c r="L320" s="131"/>
    </row>
    <row r="321" spans="1:12">
      <c r="A321" s="55" t="s">
        <v>14</v>
      </c>
      <c r="B321" s="4" t="s">
        <v>15</v>
      </c>
      <c r="C321" s="4" t="s">
        <v>15</v>
      </c>
      <c r="D321" s="57" t="s">
        <v>15</v>
      </c>
      <c r="E321" s="4"/>
      <c r="F321" s="57" t="s">
        <v>15</v>
      </c>
      <c r="G321" s="4"/>
      <c r="H321" s="57" t="s">
        <v>15</v>
      </c>
      <c r="I321" s="4"/>
      <c r="J321" s="57" t="s">
        <v>15</v>
      </c>
      <c r="K321" s="4"/>
      <c r="L321" s="132"/>
    </row>
    <row r="322" spans="1:12" s="3" customFormat="1" ht="42" customHeight="1">
      <c r="A322" s="54" t="s">
        <v>74</v>
      </c>
      <c r="B322" s="61" t="s">
        <v>15</v>
      </c>
      <c r="C322" s="2" t="s">
        <v>15</v>
      </c>
      <c r="D322" s="1">
        <v>1</v>
      </c>
      <c r="E322" s="2">
        <f>E323/D322</f>
        <v>200</v>
      </c>
      <c r="F322" s="1">
        <v>1</v>
      </c>
      <c r="G322" s="2">
        <v>200</v>
      </c>
      <c r="H322" s="1">
        <v>1</v>
      </c>
      <c r="I322" s="2">
        <v>200</v>
      </c>
      <c r="J322" s="1">
        <v>1</v>
      </c>
      <c r="K322" s="2">
        <v>200</v>
      </c>
      <c r="L322" s="130" t="s">
        <v>209</v>
      </c>
    </row>
    <row r="323" spans="1:12">
      <c r="A323" s="59" t="s">
        <v>10</v>
      </c>
      <c r="B323" s="22" t="s">
        <v>15</v>
      </c>
      <c r="C323" s="6" t="s">
        <v>15</v>
      </c>
      <c r="D323" s="56" t="s">
        <v>15</v>
      </c>
      <c r="E323" s="6">
        <f>E324+E325+E326+E327</f>
        <v>200</v>
      </c>
      <c r="F323" s="56" t="s">
        <v>15</v>
      </c>
      <c r="G323" s="6">
        <v>149</v>
      </c>
      <c r="H323" s="56" t="s">
        <v>15</v>
      </c>
      <c r="I323" s="6">
        <v>200</v>
      </c>
      <c r="J323" s="56" t="s">
        <v>15</v>
      </c>
      <c r="K323" s="6">
        <v>149</v>
      </c>
      <c r="L323" s="131"/>
    </row>
    <row r="324" spans="1:12">
      <c r="A324" s="59" t="s">
        <v>11</v>
      </c>
      <c r="B324" s="22" t="s">
        <v>15</v>
      </c>
      <c r="C324" s="6" t="s">
        <v>15</v>
      </c>
      <c r="D324" s="56" t="s">
        <v>15</v>
      </c>
      <c r="E324" s="6">
        <v>200</v>
      </c>
      <c r="F324" s="56" t="s">
        <v>15</v>
      </c>
      <c r="G324" s="6">
        <v>149</v>
      </c>
      <c r="H324" s="56" t="s">
        <v>15</v>
      </c>
      <c r="I324" s="6">
        <v>200</v>
      </c>
      <c r="J324" s="56" t="s">
        <v>15</v>
      </c>
      <c r="K324" s="6">
        <v>149</v>
      </c>
      <c r="L324" s="131"/>
    </row>
    <row r="325" spans="1:12">
      <c r="A325" s="59" t="s">
        <v>12</v>
      </c>
      <c r="B325" s="4" t="s">
        <v>15</v>
      </c>
      <c r="C325" s="4" t="s">
        <v>15</v>
      </c>
      <c r="D325" s="57" t="s">
        <v>15</v>
      </c>
      <c r="E325" s="4"/>
      <c r="F325" s="57" t="s">
        <v>15</v>
      </c>
      <c r="G325" s="4"/>
      <c r="H325" s="57" t="s">
        <v>15</v>
      </c>
      <c r="I325" s="4"/>
      <c r="J325" s="57" t="s">
        <v>15</v>
      </c>
      <c r="K325" s="4"/>
      <c r="L325" s="131"/>
    </row>
    <row r="326" spans="1:12">
      <c r="A326" s="59" t="s">
        <v>13</v>
      </c>
      <c r="B326" s="4" t="s">
        <v>15</v>
      </c>
      <c r="C326" s="4" t="s">
        <v>15</v>
      </c>
      <c r="D326" s="57" t="s">
        <v>15</v>
      </c>
      <c r="E326" s="4"/>
      <c r="F326" s="57" t="s">
        <v>15</v>
      </c>
      <c r="G326" s="4"/>
      <c r="H326" s="57" t="s">
        <v>15</v>
      </c>
      <c r="I326" s="4"/>
      <c r="J326" s="57" t="s">
        <v>15</v>
      </c>
      <c r="K326" s="4"/>
      <c r="L326" s="131"/>
    </row>
    <row r="327" spans="1:12" ht="14.25" customHeight="1">
      <c r="A327" s="59" t="s">
        <v>14</v>
      </c>
      <c r="B327" s="4" t="s">
        <v>15</v>
      </c>
      <c r="C327" s="4" t="s">
        <v>15</v>
      </c>
      <c r="D327" s="57" t="s">
        <v>15</v>
      </c>
      <c r="E327" s="4"/>
      <c r="F327" s="57" t="s">
        <v>15</v>
      </c>
      <c r="G327" s="4"/>
      <c r="H327" s="57" t="s">
        <v>15</v>
      </c>
      <c r="I327" s="4"/>
      <c r="J327" s="57" t="s">
        <v>15</v>
      </c>
      <c r="K327" s="4"/>
      <c r="L327" s="132"/>
    </row>
    <row r="328" spans="1:12" s="3" customFormat="1" ht="45.75" customHeight="1">
      <c r="A328" s="54" t="s">
        <v>168</v>
      </c>
      <c r="B328" s="61" t="s">
        <v>15</v>
      </c>
      <c r="C328" s="2" t="s">
        <v>15</v>
      </c>
      <c r="D328" s="1">
        <v>500</v>
      </c>
      <c r="E328" s="2">
        <f>E329/D328</f>
        <v>0.1</v>
      </c>
      <c r="F328" s="1">
        <v>500</v>
      </c>
      <c r="G328" s="2">
        <v>0.1</v>
      </c>
      <c r="H328" s="1"/>
      <c r="I328" s="2"/>
      <c r="J328" s="1"/>
      <c r="K328" s="2">
        <v>0</v>
      </c>
      <c r="L328" s="130" t="s">
        <v>255</v>
      </c>
    </row>
    <row r="329" spans="1:12">
      <c r="A329" s="55" t="s">
        <v>10</v>
      </c>
      <c r="B329" s="22" t="s">
        <v>15</v>
      </c>
      <c r="C329" s="6" t="s">
        <v>15</v>
      </c>
      <c r="D329" s="56" t="s">
        <v>15</v>
      </c>
      <c r="E329" s="6">
        <f>E330+E331+E332+E333</f>
        <v>50</v>
      </c>
      <c r="F329" s="56" t="s">
        <v>15</v>
      </c>
      <c r="G329" s="6">
        <f t="shared" ref="G329" si="33">G330+G331+G332+G333</f>
        <v>50</v>
      </c>
      <c r="H329" s="56" t="s">
        <v>15</v>
      </c>
      <c r="I329" s="6">
        <f t="shared" ref="I329" si="34">I330+I331+I332+I333</f>
        <v>0</v>
      </c>
      <c r="J329" s="56" t="s">
        <v>15</v>
      </c>
      <c r="K329" s="6">
        <f t="shared" ref="K329" si="35">K330+K331+K332+K333</f>
        <v>0</v>
      </c>
      <c r="L329" s="131"/>
    </row>
    <row r="330" spans="1:12">
      <c r="A330" s="55" t="s">
        <v>11</v>
      </c>
      <c r="B330" s="22" t="s">
        <v>15</v>
      </c>
      <c r="C330" s="6" t="s">
        <v>15</v>
      </c>
      <c r="D330" s="56" t="s">
        <v>15</v>
      </c>
      <c r="E330" s="6">
        <v>50</v>
      </c>
      <c r="F330" s="56" t="s">
        <v>15</v>
      </c>
      <c r="G330" s="6">
        <v>50</v>
      </c>
      <c r="H330" s="56" t="s">
        <v>15</v>
      </c>
      <c r="I330" s="6"/>
      <c r="J330" s="56" t="s">
        <v>15</v>
      </c>
      <c r="K330" s="6"/>
      <c r="L330" s="131"/>
    </row>
    <row r="331" spans="1:12">
      <c r="A331" s="55" t="s">
        <v>12</v>
      </c>
      <c r="B331" s="4" t="s">
        <v>15</v>
      </c>
      <c r="C331" s="4" t="s">
        <v>15</v>
      </c>
      <c r="D331" s="57" t="s">
        <v>15</v>
      </c>
      <c r="E331" s="4"/>
      <c r="F331" s="57" t="s">
        <v>15</v>
      </c>
      <c r="G331" s="4"/>
      <c r="H331" s="57" t="s">
        <v>15</v>
      </c>
      <c r="I331" s="4"/>
      <c r="J331" s="57" t="s">
        <v>15</v>
      </c>
      <c r="K331" s="4"/>
      <c r="L331" s="131"/>
    </row>
    <row r="332" spans="1:12">
      <c r="A332" s="55" t="s">
        <v>13</v>
      </c>
      <c r="B332" s="4" t="s">
        <v>15</v>
      </c>
      <c r="C332" s="4" t="s">
        <v>15</v>
      </c>
      <c r="D332" s="57" t="s">
        <v>15</v>
      </c>
      <c r="E332" s="4"/>
      <c r="F332" s="57" t="s">
        <v>15</v>
      </c>
      <c r="G332" s="4"/>
      <c r="H332" s="57" t="s">
        <v>15</v>
      </c>
      <c r="I332" s="4"/>
      <c r="J332" s="57" t="s">
        <v>15</v>
      </c>
      <c r="K332" s="4"/>
      <c r="L332" s="131"/>
    </row>
    <row r="333" spans="1:12" ht="35.25" customHeight="1">
      <c r="A333" s="59" t="s">
        <v>14</v>
      </c>
      <c r="B333" s="4" t="s">
        <v>15</v>
      </c>
      <c r="C333" s="4" t="s">
        <v>15</v>
      </c>
      <c r="D333" s="57" t="s">
        <v>15</v>
      </c>
      <c r="E333" s="4"/>
      <c r="F333" s="57" t="s">
        <v>15</v>
      </c>
      <c r="G333" s="4"/>
      <c r="H333" s="57" t="s">
        <v>15</v>
      </c>
      <c r="I333" s="4"/>
      <c r="J333" s="57" t="s">
        <v>15</v>
      </c>
      <c r="K333" s="4"/>
      <c r="L333" s="132"/>
    </row>
    <row r="334" spans="1:12" s="3" customFormat="1" ht="60">
      <c r="A334" s="54" t="s">
        <v>75</v>
      </c>
      <c r="B334" s="61" t="s">
        <v>15</v>
      </c>
      <c r="C334" s="2" t="s">
        <v>15</v>
      </c>
      <c r="D334" s="1">
        <v>1</v>
      </c>
      <c r="E334" s="2" t="s">
        <v>40</v>
      </c>
      <c r="F334" s="1">
        <v>1</v>
      </c>
      <c r="G334" s="2">
        <f t="shared" ref="G334" si="36">G335</f>
        <v>0</v>
      </c>
      <c r="H334" s="1"/>
      <c r="I334" s="2">
        <f t="shared" ref="I334:K334" si="37">I335</f>
        <v>0</v>
      </c>
      <c r="J334" s="1"/>
      <c r="K334" s="2">
        <f t="shared" si="37"/>
        <v>0</v>
      </c>
      <c r="L334" s="130" t="s">
        <v>180</v>
      </c>
    </row>
    <row r="335" spans="1:12">
      <c r="A335" s="55" t="s">
        <v>10</v>
      </c>
      <c r="B335" s="22" t="s">
        <v>15</v>
      </c>
      <c r="C335" s="6" t="s">
        <v>15</v>
      </c>
      <c r="D335" s="56" t="s">
        <v>15</v>
      </c>
      <c r="E335" s="6" t="s">
        <v>40</v>
      </c>
      <c r="F335" s="56" t="s">
        <v>15</v>
      </c>
      <c r="G335" s="6">
        <v>0</v>
      </c>
      <c r="H335" s="56" t="s">
        <v>173</v>
      </c>
      <c r="I335" s="6">
        <f t="shared" ref="I335" si="38">I336+I337+I338+I339</f>
        <v>0</v>
      </c>
      <c r="J335" s="56" t="s">
        <v>15</v>
      </c>
      <c r="K335" s="6">
        <f t="shared" ref="K335" si="39">K336+K337+K338+K339</f>
        <v>0</v>
      </c>
      <c r="L335" s="131"/>
    </row>
    <row r="336" spans="1:12">
      <c r="A336" s="55" t="s">
        <v>11</v>
      </c>
      <c r="B336" s="22" t="s">
        <v>15</v>
      </c>
      <c r="C336" s="6" t="s">
        <v>15</v>
      </c>
      <c r="D336" s="56" t="s">
        <v>15</v>
      </c>
      <c r="E336" s="6">
        <v>0</v>
      </c>
      <c r="F336" s="56" t="s">
        <v>15</v>
      </c>
      <c r="G336" s="6">
        <v>0</v>
      </c>
      <c r="H336" s="56" t="s">
        <v>15</v>
      </c>
      <c r="I336" s="6"/>
      <c r="J336" s="56" t="s">
        <v>15</v>
      </c>
      <c r="K336" s="6"/>
      <c r="L336" s="131"/>
    </row>
    <row r="337" spans="1:12">
      <c r="A337" s="55" t="s">
        <v>12</v>
      </c>
      <c r="B337" s="4" t="s">
        <v>15</v>
      </c>
      <c r="C337" s="4" t="s">
        <v>15</v>
      </c>
      <c r="D337" s="57" t="s">
        <v>15</v>
      </c>
      <c r="E337" s="4"/>
      <c r="F337" s="57" t="s">
        <v>15</v>
      </c>
      <c r="G337" s="4"/>
      <c r="H337" s="57" t="s">
        <v>15</v>
      </c>
      <c r="I337" s="4"/>
      <c r="J337" s="57" t="s">
        <v>15</v>
      </c>
      <c r="K337" s="4"/>
      <c r="L337" s="131"/>
    </row>
    <row r="338" spans="1:12">
      <c r="A338" s="55" t="s">
        <v>13</v>
      </c>
      <c r="B338" s="4" t="s">
        <v>15</v>
      </c>
      <c r="C338" s="4" t="s">
        <v>15</v>
      </c>
      <c r="D338" s="57" t="s">
        <v>15</v>
      </c>
      <c r="E338" s="4"/>
      <c r="F338" s="57" t="s">
        <v>15</v>
      </c>
      <c r="G338" s="4"/>
      <c r="H338" s="57" t="s">
        <v>15</v>
      </c>
      <c r="I338" s="4"/>
      <c r="J338" s="57" t="s">
        <v>15</v>
      </c>
      <c r="K338" s="4"/>
      <c r="L338" s="131"/>
    </row>
    <row r="339" spans="1:12">
      <c r="A339" s="55" t="s">
        <v>14</v>
      </c>
      <c r="B339" s="4" t="s">
        <v>15</v>
      </c>
      <c r="C339" s="4" t="s">
        <v>15</v>
      </c>
      <c r="D339" s="57" t="s">
        <v>15</v>
      </c>
      <c r="E339" s="4"/>
      <c r="F339" s="57" t="s">
        <v>15</v>
      </c>
      <c r="G339" s="4"/>
      <c r="H339" s="57" t="s">
        <v>15</v>
      </c>
      <c r="I339" s="4"/>
      <c r="J339" s="57" t="s">
        <v>15</v>
      </c>
      <c r="K339" s="4"/>
      <c r="L339" s="132"/>
    </row>
    <row r="340" spans="1:12" s="3" customFormat="1" ht="24">
      <c r="A340" s="58" t="s">
        <v>46</v>
      </c>
      <c r="B340" s="61" t="s">
        <v>15</v>
      </c>
      <c r="C340" s="2" t="s">
        <v>15</v>
      </c>
      <c r="D340" s="1" t="s">
        <v>15</v>
      </c>
      <c r="E340" s="2">
        <f>E341+E342+E343+E344</f>
        <v>348.6</v>
      </c>
      <c r="F340" s="1" t="s">
        <v>15</v>
      </c>
      <c r="G340" s="2">
        <f>G341+G342+G343+G344</f>
        <v>289</v>
      </c>
      <c r="H340" s="1" t="s">
        <v>15</v>
      </c>
      <c r="I340" s="2">
        <f>SUM(I344+I343+I342+I341)</f>
        <v>200</v>
      </c>
      <c r="J340" s="1" t="s">
        <v>15</v>
      </c>
      <c r="K340" s="2">
        <f>K341+K342+K343+K344</f>
        <v>149</v>
      </c>
      <c r="L340" s="109"/>
    </row>
    <row r="341" spans="1:12" s="3" customFormat="1">
      <c r="A341" s="58" t="s">
        <v>11</v>
      </c>
      <c r="B341" s="61" t="s">
        <v>15</v>
      </c>
      <c r="C341" s="2" t="s">
        <v>15</v>
      </c>
      <c r="D341" s="1" t="s">
        <v>15</v>
      </c>
      <c r="E341" s="2">
        <f>E318+E324+E330+E336</f>
        <v>348.6</v>
      </c>
      <c r="F341" s="1" t="s">
        <v>15</v>
      </c>
      <c r="G341" s="2">
        <f>SUM(G318+G324+G330+G336)</f>
        <v>289</v>
      </c>
      <c r="H341" s="1" t="s">
        <v>15</v>
      </c>
      <c r="I341" s="2">
        <f>SUM(I318+I324+I330+I336)</f>
        <v>200</v>
      </c>
      <c r="J341" s="1" t="s">
        <v>15</v>
      </c>
      <c r="K341" s="2">
        <f>K318+K324+K330+K336</f>
        <v>149</v>
      </c>
      <c r="L341" s="109"/>
    </row>
    <row r="342" spans="1:12" s="3" customFormat="1">
      <c r="A342" s="58" t="s">
        <v>12</v>
      </c>
      <c r="B342" s="24" t="s">
        <v>15</v>
      </c>
      <c r="C342" s="24" t="s">
        <v>15</v>
      </c>
      <c r="D342" s="68" t="s">
        <v>15</v>
      </c>
      <c r="E342" s="24"/>
      <c r="F342" s="68" t="s">
        <v>15</v>
      </c>
      <c r="G342" s="24"/>
      <c r="H342" s="68" t="s">
        <v>15</v>
      </c>
      <c r="I342" s="24"/>
      <c r="J342" s="68" t="s">
        <v>15</v>
      </c>
      <c r="K342" s="24"/>
      <c r="L342" s="109"/>
    </row>
    <row r="343" spans="1:12" s="3" customFormat="1">
      <c r="A343" s="58" t="s">
        <v>13</v>
      </c>
      <c r="B343" s="24" t="s">
        <v>15</v>
      </c>
      <c r="C343" s="24" t="s">
        <v>15</v>
      </c>
      <c r="D343" s="68" t="s">
        <v>15</v>
      </c>
      <c r="E343" s="24"/>
      <c r="F343" s="68" t="s">
        <v>15</v>
      </c>
      <c r="G343" s="24"/>
      <c r="H343" s="68" t="s">
        <v>15</v>
      </c>
      <c r="I343" s="24"/>
      <c r="J343" s="68" t="s">
        <v>15</v>
      </c>
      <c r="K343" s="24"/>
      <c r="L343" s="109"/>
    </row>
    <row r="344" spans="1:12">
      <c r="A344" s="58" t="s">
        <v>14</v>
      </c>
      <c r="B344" s="24" t="s">
        <v>15</v>
      </c>
      <c r="C344" s="24" t="s">
        <v>15</v>
      </c>
      <c r="D344" s="68" t="s">
        <v>15</v>
      </c>
      <c r="E344" s="2">
        <f>E327</f>
        <v>0</v>
      </c>
      <c r="F344" s="68" t="s">
        <v>15</v>
      </c>
      <c r="G344" s="24"/>
      <c r="H344" s="68" t="s">
        <v>15</v>
      </c>
      <c r="I344" s="24"/>
      <c r="J344" s="68" t="s">
        <v>15</v>
      </c>
      <c r="K344" s="24"/>
      <c r="L344" s="109"/>
    </row>
    <row r="345" spans="1:12">
      <c r="A345" s="58" t="s">
        <v>45</v>
      </c>
      <c r="B345" s="61" t="s">
        <v>15</v>
      </c>
      <c r="C345" s="2" t="s">
        <v>15</v>
      </c>
      <c r="D345" s="1" t="s">
        <v>15</v>
      </c>
      <c r="E345" s="23">
        <f>E346+E347+E348+E349</f>
        <v>70104.2</v>
      </c>
      <c r="F345" s="72" t="s">
        <v>15</v>
      </c>
      <c r="G345" s="23">
        <f>SUM(G76+G123+G173+G206+G309+G340)</f>
        <v>45064.789999999994</v>
      </c>
      <c r="H345" s="72" t="s">
        <v>15</v>
      </c>
      <c r="I345" s="23">
        <f>I346+I347+I348+I349</f>
        <v>26593.439999999999</v>
      </c>
      <c r="J345" s="72" t="s">
        <v>15</v>
      </c>
      <c r="K345" s="23">
        <f>K346+K347+K348+K349</f>
        <v>25850.7</v>
      </c>
      <c r="L345" s="109"/>
    </row>
    <row r="346" spans="1:12">
      <c r="A346" s="58" t="s">
        <v>11</v>
      </c>
      <c r="B346" s="61" t="s">
        <v>15</v>
      </c>
      <c r="C346" s="2" t="s">
        <v>15</v>
      </c>
      <c r="D346" s="1" t="s">
        <v>15</v>
      </c>
      <c r="E346" s="23">
        <f>E77+E124+E174+E207+E310+E341</f>
        <v>62964.2</v>
      </c>
      <c r="F346" s="72" t="s">
        <v>15</v>
      </c>
      <c r="G346" s="23">
        <f>SUM(G77+G124+G174+G207+G310+G341)</f>
        <v>39064.79</v>
      </c>
      <c r="H346" s="72" t="s">
        <v>15</v>
      </c>
      <c r="I346" s="23">
        <f>I77+I124+I174+I207+I310+I341</f>
        <v>20593.439999999999</v>
      </c>
      <c r="J346" s="72" t="s">
        <v>15</v>
      </c>
      <c r="K346" s="23">
        <f>K77+K124+K174+K207+K310+K341</f>
        <v>19850.7</v>
      </c>
      <c r="L346" s="109"/>
    </row>
    <row r="347" spans="1:12">
      <c r="A347" s="58" t="s">
        <v>12</v>
      </c>
      <c r="B347" s="24" t="s">
        <v>15</v>
      </c>
      <c r="C347" s="24" t="s">
        <v>15</v>
      </c>
      <c r="D347" s="68" t="s">
        <v>15</v>
      </c>
      <c r="E347" s="24"/>
      <c r="F347" s="68" t="s">
        <v>15</v>
      </c>
      <c r="G347" s="24"/>
      <c r="H347" s="68" t="s">
        <v>15</v>
      </c>
      <c r="I347" s="24"/>
      <c r="J347" s="68" t="s">
        <v>15</v>
      </c>
      <c r="K347" s="24"/>
      <c r="L347" s="109"/>
    </row>
    <row r="348" spans="1:12">
      <c r="A348" s="58" t="s">
        <v>13</v>
      </c>
      <c r="B348" s="24" t="s">
        <v>15</v>
      </c>
      <c r="C348" s="24" t="s">
        <v>15</v>
      </c>
      <c r="D348" s="68" t="s">
        <v>15</v>
      </c>
      <c r="E348" s="23">
        <f>E79+E126+E176+E209+E312+E343</f>
        <v>0</v>
      </c>
      <c r="F348" s="68" t="s">
        <v>15</v>
      </c>
      <c r="G348" s="23">
        <f>G79+G126+G176+G209+G312+G343</f>
        <v>0</v>
      </c>
      <c r="H348" s="68" t="s">
        <v>15</v>
      </c>
      <c r="I348" s="23">
        <f>I79+I126+I176+I209+I312+I343</f>
        <v>0</v>
      </c>
      <c r="J348" s="68" t="s">
        <v>15</v>
      </c>
      <c r="K348" s="23">
        <f>K79+K126+K176+K209+K312+K343</f>
        <v>0</v>
      </c>
      <c r="L348" s="109"/>
    </row>
    <row r="349" spans="1:12">
      <c r="A349" s="58" t="s">
        <v>14</v>
      </c>
      <c r="B349" s="24" t="s">
        <v>15</v>
      </c>
      <c r="C349" s="24" t="s">
        <v>15</v>
      </c>
      <c r="D349" s="68" t="s">
        <v>15</v>
      </c>
      <c r="E349" s="23">
        <f>E80+E127+E177+E210+E313+E344</f>
        <v>7140</v>
      </c>
      <c r="F349" s="68" t="s">
        <v>15</v>
      </c>
      <c r="G349" s="23">
        <f>G80+G127+G177+G210+G313+G344</f>
        <v>6000</v>
      </c>
      <c r="H349" s="68" t="s">
        <v>15</v>
      </c>
      <c r="I349" s="23">
        <f>I80+I127+I177+I210+I313+I344</f>
        <v>6000</v>
      </c>
      <c r="J349" s="68" t="s">
        <v>15</v>
      </c>
      <c r="K349" s="23">
        <f>K80+K127+K177+K210+K313+K344</f>
        <v>6000</v>
      </c>
      <c r="L349" s="109" t="s">
        <v>238</v>
      </c>
    </row>
    <row r="351" spans="1:12">
      <c r="G351" s="80"/>
      <c r="K351" s="81"/>
    </row>
    <row r="352" spans="1:12">
      <c r="G352" s="81"/>
    </row>
  </sheetData>
  <mergeCells count="61">
    <mergeCell ref="L40:L45"/>
    <mergeCell ref="L46:L51"/>
    <mergeCell ref="L58:L63"/>
    <mergeCell ref="L143:L148"/>
    <mergeCell ref="L137:L142"/>
    <mergeCell ref="L99:L104"/>
    <mergeCell ref="L52:L57"/>
    <mergeCell ref="L93:L98"/>
    <mergeCell ref="L64:L69"/>
    <mergeCell ref="L105:L110"/>
    <mergeCell ref="L334:L339"/>
    <mergeCell ref="L200:L205"/>
    <mergeCell ref="L328:L333"/>
    <mergeCell ref="L302:L307"/>
    <mergeCell ref="L188:L193"/>
    <mergeCell ref="L247:L252"/>
    <mergeCell ref="L289:L294"/>
    <mergeCell ref="L223:L228"/>
    <mergeCell ref="L217:L222"/>
    <mergeCell ref="L253:L258"/>
    <mergeCell ref="L194:L199"/>
    <mergeCell ref="L167:L172"/>
    <mergeCell ref="L316:L321"/>
    <mergeCell ref="L322:L327"/>
    <mergeCell ref="L265:L270"/>
    <mergeCell ref="L271:L276"/>
    <mergeCell ref="L277:L282"/>
    <mergeCell ref="L295:L300"/>
    <mergeCell ref="L283:L288"/>
    <mergeCell ref="A1:L1"/>
    <mergeCell ref="N219:Q219"/>
    <mergeCell ref="N284:P284"/>
    <mergeCell ref="N56:Q56"/>
    <mergeCell ref="L229:L234"/>
    <mergeCell ref="L111:L116"/>
    <mergeCell ref="L149:L154"/>
    <mergeCell ref="L155:L160"/>
    <mergeCell ref="N177:P177"/>
    <mergeCell ref="N93:P93"/>
    <mergeCell ref="L235:L240"/>
    <mergeCell ref="L259:L264"/>
    <mergeCell ref="L182:L187"/>
    <mergeCell ref="L16:L21"/>
    <mergeCell ref="L87:L92"/>
    <mergeCell ref="L161:L166"/>
    <mergeCell ref="L22:L27"/>
    <mergeCell ref="L34:L39"/>
    <mergeCell ref="L117:L122"/>
    <mergeCell ref="A3:L3"/>
    <mergeCell ref="A4:L4"/>
    <mergeCell ref="A6:A8"/>
    <mergeCell ref="B6:B7"/>
    <mergeCell ref="C6:C7"/>
    <mergeCell ref="D6:G6"/>
    <mergeCell ref="H6:K6"/>
    <mergeCell ref="L6:L8"/>
    <mergeCell ref="D7:E7"/>
    <mergeCell ref="F7:G7"/>
    <mergeCell ref="H7:I7"/>
    <mergeCell ref="J7:K7"/>
    <mergeCell ref="L70:L75"/>
  </mergeCells>
  <pageMargins left="0.11811023622047245" right="0.11811023622047245" top="0.55118110236220474" bottom="0.55118110236220474" header="0.31496062992125984" footer="0.31496062992125984"/>
  <pageSetup paperSize="9" scale="95" orientation="landscape" r:id="rId1"/>
  <rowBreaks count="1" manualBreakCount="1">
    <brk id="214" max="12"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dimension ref="A2:J18"/>
  <sheetViews>
    <sheetView topLeftCell="A6" zoomScale="84" zoomScaleNormal="84" workbookViewId="0">
      <selection activeCell="H11" sqref="H11"/>
    </sheetView>
  </sheetViews>
  <sheetFormatPr defaultRowHeight="15"/>
  <cols>
    <col min="1" max="1" width="26.7109375" customWidth="1"/>
    <col min="2" max="2" width="10.7109375" customWidth="1"/>
    <col min="3" max="7" width="10.5703125" customWidth="1"/>
    <col min="8" max="8" width="35" customWidth="1"/>
  </cols>
  <sheetData>
    <row r="2" spans="1:10">
      <c r="F2" s="159" t="s">
        <v>83</v>
      </c>
      <c r="G2" s="159"/>
      <c r="H2" s="159"/>
    </row>
    <row r="3" spans="1:10">
      <c r="F3" s="159" t="s">
        <v>84</v>
      </c>
      <c r="G3" s="159"/>
      <c r="H3" s="159"/>
    </row>
    <row r="4" spans="1:10" ht="50.25" customHeight="1">
      <c r="F4" s="158" t="s">
        <v>85</v>
      </c>
      <c r="G4" s="158"/>
      <c r="H4" s="158"/>
    </row>
    <row r="5" spans="1:10">
      <c r="F5" s="13"/>
      <c r="G5" s="13"/>
      <c r="H5" s="13"/>
    </row>
    <row r="6" spans="1:10">
      <c r="B6" s="159" t="s">
        <v>9</v>
      </c>
      <c r="C6" s="159"/>
      <c r="D6" s="159"/>
      <c r="E6" s="159"/>
      <c r="F6" s="159"/>
      <c r="G6" s="159"/>
    </row>
    <row r="7" spans="1:10" ht="30.75" customHeight="1">
      <c r="B7" s="158" t="s">
        <v>182</v>
      </c>
      <c r="C7" s="158"/>
      <c r="D7" s="158"/>
      <c r="E7" s="158"/>
      <c r="F7" s="158"/>
      <c r="G7" s="158"/>
    </row>
    <row r="9" spans="1:10">
      <c r="A9" s="157" t="s">
        <v>76</v>
      </c>
      <c r="B9" s="160" t="s">
        <v>81</v>
      </c>
      <c r="C9" s="160"/>
      <c r="D9" s="160"/>
      <c r="E9" s="160"/>
      <c r="F9" s="160"/>
      <c r="G9" s="160"/>
      <c r="H9" s="14"/>
    </row>
    <row r="10" spans="1:10">
      <c r="A10" s="157"/>
      <c r="B10" s="160" t="s">
        <v>79</v>
      </c>
      <c r="C10" s="160"/>
      <c r="D10" s="160"/>
      <c r="E10" s="160" t="s">
        <v>80</v>
      </c>
      <c r="F10" s="160"/>
      <c r="G10" s="160"/>
      <c r="H10" s="14"/>
    </row>
    <row r="11" spans="1:10" ht="45">
      <c r="A11" s="157"/>
      <c r="B11" s="15" t="s">
        <v>4</v>
      </c>
      <c r="C11" s="15" t="s">
        <v>5</v>
      </c>
      <c r="D11" s="15" t="s">
        <v>77</v>
      </c>
      <c r="E11" s="15" t="s">
        <v>78</v>
      </c>
      <c r="F11" s="15" t="s">
        <v>5</v>
      </c>
      <c r="G11" s="15" t="s">
        <v>77</v>
      </c>
      <c r="H11" s="15" t="s">
        <v>82</v>
      </c>
      <c r="I11" s="12"/>
      <c r="J11" s="12"/>
    </row>
    <row r="12" spans="1:10">
      <c r="A12" s="16">
        <v>1</v>
      </c>
      <c r="B12" s="16">
        <v>2</v>
      </c>
      <c r="C12" s="16">
        <v>3</v>
      </c>
      <c r="D12" s="16">
        <v>4</v>
      </c>
      <c r="E12" s="16">
        <v>5</v>
      </c>
      <c r="F12" s="16">
        <v>6</v>
      </c>
      <c r="G12" s="16">
        <v>7</v>
      </c>
      <c r="H12" s="16">
        <v>8</v>
      </c>
    </row>
    <row r="13" spans="1:10" ht="105.75" customHeight="1">
      <c r="A13" s="14" t="s">
        <v>10</v>
      </c>
      <c r="B13" s="17">
        <f>B14+B15+B16+B17</f>
        <v>145773.9</v>
      </c>
      <c r="C13" s="17">
        <f>C14+C15+C16+C17</f>
        <v>142914.88</v>
      </c>
      <c r="D13" s="17">
        <f>C13/B13*100</f>
        <v>98.038729841213012</v>
      </c>
      <c r="E13" s="17">
        <f>E14+E15+E16+E17</f>
        <v>76024.2</v>
      </c>
      <c r="F13" s="17">
        <f>F14+F15+F16+F17</f>
        <v>72548.01999999999</v>
      </c>
      <c r="G13" s="17">
        <f t="shared" ref="G13:G14" si="0">F13/E13*100</f>
        <v>95.427534916513409</v>
      </c>
      <c r="H13" s="20" t="s">
        <v>199</v>
      </c>
    </row>
    <row r="14" spans="1:10" ht="108.75" customHeight="1">
      <c r="A14" s="19" t="s">
        <v>11</v>
      </c>
      <c r="B14" s="17">
        <v>131493.9</v>
      </c>
      <c r="C14" s="17">
        <v>127330.74</v>
      </c>
      <c r="D14" s="17">
        <f t="shared" ref="D14:D17" si="1">C14/B14*100</f>
        <v>96.833951993210349</v>
      </c>
      <c r="E14" s="17">
        <v>68884.2</v>
      </c>
      <c r="F14" s="17">
        <v>64810.34</v>
      </c>
      <c r="G14" s="17">
        <f t="shared" si="0"/>
        <v>94.085929719732533</v>
      </c>
      <c r="H14" s="20" t="s">
        <v>183</v>
      </c>
    </row>
    <row r="15" spans="1:10">
      <c r="A15" s="19" t="s">
        <v>12</v>
      </c>
      <c r="B15" s="17"/>
      <c r="C15" s="17"/>
      <c r="D15" s="17"/>
      <c r="E15" s="17"/>
      <c r="F15" s="17"/>
      <c r="G15" s="17"/>
      <c r="H15" s="14"/>
    </row>
    <row r="16" spans="1:10" ht="135">
      <c r="A16" s="19" t="s">
        <v>13</v>
      </c>
      <c r="B16" s="17">
        <v>0</v>
      </c>
      <c r="C16" s="21">
        <v>1055.8900000000001</v>
      </c>
      <c r="D16" s="21"/>
      <c r="E16" s="21">
        <v>0</v>
      </c>
      <c r="F16" s="21">
        <v>452.5</v>
      </c>
      <c r="G16" s="21"/>
      <c r="H16" s="20" t="s">
        <v>184</v>
      </c>
    </row>
    <row r="17" spans="1:8" ht="135">
      <c r="A17" s="19" t="s">
        <v>14</v>
      </c>
      <c r="B17" s="17">
        <v>14280</v>
      </c>
      <c r="C17" s="17">
        <v>14528.25</v>
      </c>
      <c r="D17" s="17">
        <f t="shared" si="1"/>
        <v>101.73844537815127</v>
      </c>
      <c r="E17" s="17">
        <v>7140</v>
      </c>
      <c r="F17" s="17">
        <v>7285.18</v>
      </c>
      <c r="G17" s="17">
        <f>F17/E17*100</f>
        <v>102.03333333333333</v>
      </c>
      <c r="H17" s="20" t="s">
        <v>200</v>
      </c>
    </row>
    <row r="18" spans="1:8">
      <c r="G18" s="18"/>
    </row>
  </sheetData>
  <mergeCells count="9">
    <mergeCell ref="A9:A11"/>
    <mergeCell ref="B7:G7"/>
    <mergeCell ref="B6:G6"/>
    <mergeCell ref="F2:H2"/>
    <mergeCell ref="F3:H3"/>
    <mergeCell ref="F4:H4"/>
    <mergeCell ref="B10:D10"/>
    <mergeCell ref="E10:G10"/>
    <mergeCell ref="B9:G9"/>
  </mergeCells>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2:N64"/>
  <sheetViews>
    <sheetView workbookViewId="0">
      <pane xSplit="4" ySplit="7" topLeftCell="E29" activePane="bottomRight" state="frozen"/>
      <selection pane="topRight" activeCell="E1" sqref="E1"/>
      <selection pane="bottomLeft" activeCell="A8" sqref="A8"/>
      <selection pane="bottomRight" activeCell="A33" sqref="A33:XFD33"/>
    </sheetView>
  </sheetViews>
  <sheetFormatPr defaultRowHeight="15"/>
  <cols>
    <col min="1" max="1" width="4.140625" style="82" customWidth="1"/>
    <col min="2" max="2" width="46.140625" style="82" customWidth="1"/>
    <col min="3" max="3" width="9.140625" style="82"/>
    <col min="4" max="4" width="5.5703125" style="82" customWidth="1"/>
    <col min="5" max="5" width="14.140625" style="82" bestFit="1" customWidth="1"/>
    <col min="6" max="8" width="8.42578125" style="82" bestFit="1" customWidth="1"/>
    <col min="9" max="10" width="7.28515625" style="82" bestFit="1" customWidth="1"/>
    <col min="11" max="11" width="0.140625" style="82" customWidth="1"/>
    <col min="12" max="16384" width="9.140625" style="82"/>
  </cols>
  <sheetData>
    <row r="2" spans="1:14" ht="15.75">
      <c r="A2" s="162" t="s">
        <v>157</v>
      </c>
      <c r="B2" s="162"/>
      <c r="C2" s="162"/>
      <c r="D2" s="162"/>
      <c r="E2" s="162"/>
      <c r="F2" s="162"/>
      <c r="G2" s="162"/>
      <c r="H2" s="162"/>
      <c r="I2" s="162"/>
      <c r="J2" s="162"/>
    </row>
    <row r="3" spans="1:14" ht="30.75" customHeight="1">
      <c r="A3" s="161" t="s">
        <v>231</v>
      </c>
      <c r="B3" s="161"/>
      <c r="C3" s="161"/>
      <c r="D3" s="161"/>
      <c r="E3" s="161"/>
      <c r="F3" s="161"/>
      <c r="G3" s="161"/>
      <c r="H3" s="161"/>
      <c r="I3" s="161"/>
      <c r="J3" s="161"/>
    </row>
    <row r="4" spans="1:14" ht="15.75" thickBot="1"/>
    <row r="5" spans="1:14" ht="30.75" customHeight="1" thickBot="1">
      <c r="A5" s="168" t="s">
        <v>100</v>
      </c>
      <c r="B5" s="170" t="s">
        <v>8</v>
      </c>
      <c r="C5" s="172" t="s">
        <v>155</v>
      </c>
      <c r="D5" s="172" t="s">
        <v>101</v>
      </c>
      <c r="E5" s="172" t="s">
        <v>154</v>
      </c>
      <c r="F5" s="172" t="s">
        <v>197</v>
      </c>
      <c r="G5" s="163" t="s">
        <v>174</v>
      </c>
      <c r="H5" s="164"/>
      <c r="I5" s="164"/>
      <c r="J5" s="164"/>
      <c r="K5" s="165"/>
    </row>
    <row r="6" spans="1:14" ht="21.75" customHeight="1" thickBot="1">
      <c r="A6" s="169"/>
      <c r="B6" s="171"/>
      <c r="C6" s="173"/>
      <c r="D6" s="174"/>
      <c r="E6" s="173"/>
      <c r="F6" s="173"/>
      <c r="G6" s="83" t="s">
        <v>102</v>
      </c>
      <c r="H6" s="84" t="s">
        <v>103</v>
      </c>
      <c r="I6" s="85" t="s">
        <v>104</v>
      </c>
      <c r="J6" s="86" t="s">
        <v>105</v>
      </c>
      <c r="K6" s="86" t="s">
        <v>105</v>
      </c>
    </row>
    <row r="7" spans="1:14" ht="16.5" thickBot="1">
      <c r="A7" s="87">
        <v>1</v>
      </c>
      <c r="B7" s="88">
        <v>2</v>
      </c>
      <c r="C7" s="88">
        <v>3</v>
      </c>
      <c r="D7" s="88">
        <v>4</v>
      </c>
      <c r="E7" s="88">
        <v>5</v>
      </c>
      <c r="F7" s="88"/>
      <c r="G7" s="88">
        <v>6</v>
      </c>
      <c r="H7" s="88">
        <v>7</v>
      </c>
      <c r="I7" s="88">
        <v>8</v>
      </c>
      <c r="J7" s="88">
        <v>9</v>
      </c>
      <c r="K7" s="89">
        <v>9</v>
      </c>
    </row>
    <row r="8" spans="1:14" ht="78.75">
      <c r="A8" s="175"/>
      <c r="B8" s="90" t="s">
        <v>106</v>
      </c>
      <c r="C8" s="175" t="s">
        <v>108</v>
      </c>
      <c r="D8" s="175" t="s">
        <v>232</v>
      </c>
      <c r="E8" s="175" t="s">
        <v>109</v>
      </c>
      <c r="F8" s="166">
        <v>3000</v>
      </c>
      <c r="G8" s="166">
        <v>0</v>
      </c>
      <c r="H8" s="166">
        <v>0</v>
      </c>
      <c r="I8" s="166">
        <f>SUM(I10:I15)</f>
        <v>0</v>
      </c>
      <c r="J8" s="166">
        <v>0</v>
      </c>
      <c r="K8" s="175"/>
      <c r="N8" s="91">
        <f>SUM(G8+G17+G20+G21+G27)</f>
        <v>274.8</v>
      </c>
    </row>
    <row r="9" spans="1:14" ht="48" thickBot="1">
      <c r="A9" s="176"/>
      <c r="B9" s="89" t="s">
        <v>107</v>
      </c>
      <c r="C9" s="176"/>
      <c r="D9" s="176"/>
      <c r="E9" s="176"/>
      <c r="F9" s="176"/>
      <c r="G9" s="167"/>
      <c r="H9" s="167"/>
      <c r="I9" s="167"/>
      <c r="J9" s="167"/>
      <c r="K9" s="176"/>
    </row>
    <row r="10" spans="1:14" ht="16.5" thickBot="1">
      <c r="A10" s="92"/>
      <c r="B10" s="89" t="s">
        <v>120</v>
      </c>
      <c r="C10" s="89"/>
      <c r="D10" s="89">
        <v>1</v>
      </c>
      <c r="E10" s="89" t="s">
        <v>167</v>
      </c>
      <c r="F10" s="93">
        <v>300</v>
      </c>
      <c r="G10" s="93">
        <v>0</v>
      </c>
      <c r="H10" s="93">
        <v>0</v>
      </c>
      <c r="I10" s="94">
        <v>0</v>
      </c>
      <c r="J10" s="94">
        <v>0</v>
      </c>
      <c r="K10" s="89"/>
    </row>
    <row r="11" spans="1:14" ht="16.5" thickBot="1">
      <c r="A11" s="92"/>
      <c r="B11" s="89" t="s">
        <v>233</v>
      </c>
      <c r="C11" s="89"/>
      <c r="D11" s="89">
        <v>1</v>
      </c>
      <c r="E11" s="128">
        <v>680</v>
      </c>
      <c r="F11" s="93">
        <v>680</v>
      </c>
      <c r="G11" s="93">
        <v>0</v>
      </c>
      <c r="H11" s="93">
        <v>0</v>
      </c>
      <c r="I11" s="94">
        <v>0</v>
      </c>
      <c r="J11" s="94">
        <v>0</v>
      </c>
      <c r="K11" s="89"/>
    </row>
    <row r="12" spans="1:14" ht="16.5" thickBot="1">
      <c r="A12" s="92"/>
      <c r="B12" s="89" t="s">
        <v>130</v>
      </c>
      <c r="C12" s="89"/>
      <c r="D12" s="89">
        <v>1</v>
      </c>
      <c r="E12" s="128">
        <v>500</v>
      </c>
      <c r="F12" s="93">
        <v>500</v>
      </c>
      <c r="G12" s="93">
        <v>0</v>
      </c>
      <c r="H12" s="93">
        <v>0</v>
      </c>
      <c r="I12" s="94">
        <v>0</v>
      </c>
      <c r="J12" s="94">
        <v>0</v>
      </c>
      <c r="K12" s="89"/>
    </row>
    <row r="13" spans="1:14" ht="16.5" thickBot="1">
      <c r="A13" s="92"/>
      <c r="B13" s="89" t="s">
        <v>134</v>
      </c>
      <c r="C13" s="89"/>
      <c r="D13" s="89">
        <v>1</v>
      </c>
      <c r="E13" s="128">
        <v>220</v>
      </c>
      <c r="F13" s="93">
        <v>220</v>
      </c>
      <c r="G13" s="93">
        <v>0</v>
      </c>
      <c r="H13" s="93">
        <v>0</v>
      </c>
      <c r="I13" s="94">
        <v>0</v>
      </c>
      <c r="J13" s="94">
        <v>0</v>
      </c>
      <c r="K13" s="89"/>
    </row>
    <row r="14" spans="1:14" ht="18" customHeight="1" thickBot="1">
      <c r="A14" s="92"/>
      <c r="B14" s="89" t="s">
        <v>117</v>
      </c>
      <c r="C14" s="89"/>
      <c r="D14" s="89">
        <v>1</v>
      </c>
      <c r="E14" s="94" t="s">
        <v>234</v>
      </c>
      <c r="F14" s="93">
        <v>800</v>
      </c>
      <c r="G14" s="93">
        <v>0</v>
      </c>
      <c r="H14" s="93">
        <v>0</v>
      </c>
      <c r="I14" s="94">
        <v>0</v>
      </c>
      <c r="J14" s="94">
        <v>0</v>
      </c>
      <c r="K14" s="89"/>
    </row>
    <row r="15" spans="1:14" ht="16.5" thickBot="1">
      <c r="A15" s="92"/>
      <c r="B15" s="89" t="s">
        <v>143</v>
      </c>
      <c r="C15" s="89"/>
      <c r="D15" s="89">
        <v>1</v>
      </c>
      <c r="E15" s="128">
        <v>500</v>
      </c>
      <c r="F15" s="93">
        <v>500</v>
      </c>
      <c r="G15" s="93">
        <v>0</v>
      </c>
      <c r="H15" s="93">
        <v>0</v>
      </c>
      <c r="I15" s="94">
        <v>0</v>
      </c>
      <c r="J15" s="94">
        <v>0</v>
      </c>
      <c r="K15" s="89"/>
    </row>
    <row r="16" spans="1:14" ht="16.5" customHeight="1" thickBot="1">
      <c r="A16" s="92"/>
      <c r="B16" s="89" t="s">
        <v>115</v>
      </c>
      <c r="C16" s="89"/>
      <c r="D16" s="89"/>
      <c r="E16" s="89"/>
      <c r="F16" s="95">
        <f>SUM(F10:F15)</f>
        <v>3000</v>
      </c>
      <c r="G16" s="95">
        <f>SUM(G10:G15)</f>
        <v>0</v>
      </c>
      <c r="H16" s="95">
        <f>SUM(H10:H15)</f>
        <v>0</v>
      </c>
      <c r="I16" s="94">
        <f t="shared" ref="I16" si="0">I8</f>
        <v>0</v>
      </c>
      <c r="J16" s="94">
        <v>0</v>
      </c>
      <c r="K16" s="89"/>
    </row>
    <row r="17" spans="1:11" ht="143.25" customHeight="1" thickBot="1">
      <c r="A17" s="92"/>
      <c r="B17" s="89" t="s">
        <v>116</v>
      </c>
      <c r="C17" s="89" t="s">
        <v>175</v>
      </c>
      <c r="D17" s="89">
        <v>2</v>
      </c>
      <c r="E17" s="89">
        <v>500</v>
      </c>
      <c r="F17" s="94">
        <f>F18+F19</f>
        <v>1000</v>
      </c>
      <c r="G17" s="94">
        <f>H17+I17+J17</f>
        <v>0</v>
      </c>
      <c r="H17" s="94">
        <f>H18+H19</f>
        <v>0</v>
      </c>
      <c r="I17" s="94">
        <f t="shared" ref="I17:J17" si="1">I18+I19</f>
        <v>0</v>
      </c>
      <c r="J17" s="94">
        <f t="shared" si="1"/>
        <v>0</v>
      </c>
      <c r="K17" s="89"/>
    </row>
    <row r="18" spans="1:11" ht="16.5" customHeight="1" thickBot="1">
      <c r="A18" s="92"/>
      <c r="B18" s="89" t="s">
        <v>129</v>
      </c>
      <c r="C18" s="89"/>
      <c r="D18" s="89">
        <v>1</v>
      </c>
      <c r="E18" s="89">
        <v>500</v>
      </c>
      <c r="F18" s="94">
        <v>500</v>
      </c>
      <c r="G18" s="93">
        <v>0</v>
      </c>
      <c r="H18" s="94">
        <v>0</v>
      </c>
      <c r="I18" s="94">
        <v>0</v>
      </c>
      <c r="J18" s="94">
        <v>0</v>
      </c>
      <c r="K18" s="89"/>
    </row>
    <row r="19" spans="1:11" ht="16.5" customHeight="1" thickBot="1">
      <c r="A19" s="92"/>
      <c r="B19" s="89" t="s">
        <v>143</v>
      </c>
      <c r="C19" s="89"/>
      <c r="D19" s="89">
        <v>1</v>
      </c>
      <c r="E19" s="89">
        <v>500</v>
      </c>
      <c r="F19" s="94">
        <v>500</v>
      </c>
      <c r="G19" s="95">
        <v>0</v>
      </c>
      <c r="H19" s="94">
        <v>0</v>
      </c>
      <c r="I19" s="94">
        <v>0</v>
      </c>
      <c r="J19" s="94">
        <v>0</v>
      </c>
      <c r="K19" s="89"/>
    </row>
    <row r="20" spans="1:11" ht="95.25" customHeight="1" thickBot="1">
      <c r="A20" s="92"/>
      <c r="B20" s="89" t="s">
        <v>118</v>
      </c>
      <c r="C20" s="96" t="s">
        <v>119</v>
      </c>
      <c r="D20" s="97"/>
      <c r="E20" s="97"/>
      <c r="F20" s="98"/>
      <c r="G20" s="95"/>
      <c r="H20" s="98"/>
      <c r="I20" s="98"/>
      <c r="J20" s="98"/>
      <c r="K20" s="89"/>
    </row>
    <row r="21" spans="1:11" ht="82.5" customHeight="1" thickBot="1">
      <c r="A21" s="99"/>
      <c r="B21" s="100" t="s">
        <v>153</v>
      </c>
      <c r="C21" s="99" t="s">
        <v>147</v>
      </c>
      <c r="D21" s="101"/>
      <c r="E21" s="99">
        <v>3</v>
      </c>
      <c r="F21" s="94">
        <f>SUM(F22:F25)</f>
        <v>120</v>
      </c>
      <c r="G21" s="94">
        <f>SUM(G25+G24+G23+G22)</f>
        <v>39.799999999999997</v>
      </c>
      <c r="H21" s="94">
        <f>SUM(H22+H23+H24+H25)</f>
        <v>39.799999999999997</v>
      </c>
      <c r="I21" s="93">
        <v>0</v>
      </c>
      <c r="J21" s="93">
        <v>0</v>
      </c>
      <c r="K21" s="99"/>
    </row>
    <row r="22" spans="1:11" ht="16.5" customHeight="1" thickBot="1">
      <c r="A22" s="102"/>
      <c r="B22" s="103" t="s">
        <v>110</v>
      </c>
      <c r="C22" s="104"/>
      <c r="D22" s="97">
        <v>11</v>
      </c>
      <c r="E22" s="97">
        <v>3</v>
      </c>
      <c r="F22" s="98">
        <v>33</v>
      </c>
      <c r="G22" s="98">
        <v>0</v>
      </c>
      <c r="H22" s="98">
        <v>0</v>
      </c>
      <c r="I22" s="98">
        <v>0</v>
      </c>
      <c r="J22" s="98">
        <v>0</v>
      </c>
      <c r="K22" s="89"/>
    </row>
    <row r="23" spans="1:11" ht="16.5" customHeight="1" thickBot="1">
      <c r="A23" s="102"/>
      <c r="B23" s="89" t="s">
        <v>136</v>
      </c>
      <c r="C23" s="105"/>
      <c r="D23" s="97">
        <v>14</v>
      </c>
      <c r="E23" s="97">
        <v>3</v>
      </c>
      <c r="F23" s="98">
        <v>42</v>
      </c>
      <c r="G23" s="98">
        <v>39.799999999999997</v>
      </c>
      <c r="H23" s="98">
        <v>39.799999999999997</v>
      </c>
      <c r="I23" s="98">
        <v>0</v>
      </c>
      <c r="J23" s="98">
        <v>0</v>
      </c>
      <c r="K23" s="89"/>
    </row>
    <row r="24" spans="1:11" ht="16.5" customHeight="1" thickBot="1">
      <c r="A24" s="102"/>
      <c r="B24" s="89" t="s">
        <v>112</v>
      </c>
      <c r="C24" s="89"/>
      <c r="D24" s="97">
        <v>8</v>
      </c>
      <c r="E24" s="97">
        <v>3</v>
      </c>
      <c r="F24" s="98">
        <v>24</v>
      </c>
      <c r="G24" s="98">
        <v>0</v>
      </c>
      <c r="H24" s="98">
        <v>0</v>
      </c>
      <c r="I24" s="98">
        <v>0</v>
      </c>
      <c r="J24" s="98">
        <v>0</v>
      </c>
      <c r="K24" s="89"/>
    </row>
    <row r="25" spans="1:11" ht="16.5" customHeight="1" thickBot="1">
      <c r="A25" s="92"/>
      <c r="B25" s="89" t="s">
        <v>142</v>
      </c>
      <c r="C25" s="89"/>
      <c r="D25" s="97">
        <v>7</v>
      </c>
      <c r="E25" s="97">
        <v>3</v>
      </c>
      <c r="F25" s="98">
        <v>21</v>
      </c>
      <c r="G25" s="98">
        <v>0</v>
      </c>
      <c r="H25" s="98">
        <v>0</v>
      </c>
      <c r="I25" s="98">
        <v>0</v>
      </c>
      <c r="J25" s="98">
        <v>0</v>
      </c>
      <c r="K25" s="89"/>
    </row>
    <row r="26" spans="1:11" ht="16.5" customHeight="1" thickBot="1">
      <c r="A26" s="92"/>
      <c r="B26" s="89" t="s">
        <v>148</v>
      </c>
      <c r="C26" s="89"/>
      <c r="D26" s="89"/>
      <c r="E26" s="89"/>
      <c r="F26" s="94">
        <f>SUM(F18+F19+F22+F23+F24+F25)</f>
        <v>1120</v>
      </c>
      <c r="G26" s="94">
        <f>SUM(G8+G17+G21)</f>
        <v>39.799999999999997</v>
      </c>
      <c r="H26" s="94">
        <v>39.799999999999997</v>
      </c>
      <c r="I26" s="94">
        <v>0</v>
      </c>
      <c r="J26" s="94">
        <v>0</v>
      </c>
      <c r="K26" s="89"/>
    </row>
    <row r="27" spans="1:11" ht="126.75" customHeight="1" thickBot="1">
      <c r="A27" s="106"/>
      <c r="B27" s="89" t="s">
        <v>156</v>
      </c>
      <c r="C27" s="89" t="s">
        <v>149</v>
      </c>
      <c r="D27" s="89">
        <v>34</v>
      </c>
      <c r="E27" s="89" t="s">
        <v>150</v>
      </c>
      <c r="F27" s="94">
        <f>SUM(F28:F61)</f>
        <v>329</v>
      </c>
      <c r="G27" s="94">
        <f>SUM(H27+I27+J27)</f>
        <v>235</v>
      </c>
      <c r="H27" s="94">
        <f>SUM(H28:H61)</f>
        <v>58.199999999999996</v>
      </c>
      <c r="I27" s="107">
        <f t="shared" ref="I27:J27" si="2">SUM(I28:I61)</f>
        <v>121.60000000000001</v>
      </c>
      <c r="J27" s="94">
        <f t="shared" si="2"/>
        <v>55.2</v>
      </c>
      <c r="K27" s="89"/>
    </row>
    <row r="28" spans="1:11" ht="16.5" customHeight="1" thickBot="1">
      <c r="A28" s="92"/>
      <c r="B28" s="89" t="s">
        <v>120</v>
      </c>
      <c r="C28" s="89"/>
      <c r="D28" s="89"/>
      <c r="E28" s="89">
        <v>7</v>
      </c>
      <c r="F28" s="94">
        <v>7</v>
      </c>
      <c r="G28" s="94">
        <v>0</v>
      </c>
      <c r="H28" s="94">
        <v>0</v>
      </c>
      <c r="I28" s="94">
        <v>0</v>
      </c>
      <c r="J28" s="94">
        <v>0</v>
      </c>
      <c r="K28" s="89"/>
    </row>
    <row r="29" spans="1:11" ht="16.5" customHeight="1" thickBot="1">
      <c r="A29" s="92"/>
      <c r="B29" s="89" t="s">
        <v>121</v>
      </c>
      <c r="C29" s="89"/>
      <c r="D29" s="89"/>
      <c r="E29" s="89">
        <v>15</v>
      </c>
      <c r="F29" s="94">
        <v>15</v>
      </c>
      <c r="G29" s="94">
        <v>0</v>
      </c>
      <c r="H29" s="94">
        <v>0</v>
      </c>
      <c r="I29" s="94">
        <v>0</v>
      </c>
      <c r="J29" s="94">
        <v>0</v>
      </c>
      <c r="K29" s="89"/>
    </row>
    <row r="30" spans="1:11" ht="16.5" customHeight="1" thickBot="1">
      <c r="A30" s="92"/>
      <c r="B30" s="89" t="s">
        <v>122</v>
      </c>
      <c r="C30" s="89"/>
      <c r="D30" s="89"/>
      <c r="E30" s="89">
        <v>10</v>
      </c>
      <c r="F30" s="94">
        <v>10</v>
      </c>
      <c r="G30" s="94">
        <v>0</v>
      </c>
      <c r="H30" s="94">
        <v>0</v>
      </c>
      <c r="I30" s="94">
        <v>0</v>
      </c>
      <c r="J30" s="94">
        <v>0</v>
      </c>
      <c r="K30" s="89"/>
    </row>
    <row r="31" spans="1:11" ht="16.5" customHeight="1" thickBot="1">
      <c r="A31" s="92"/>
      <c r="B31" s="89" t="s">
        <v>123</v>
      </c>
      <c r="C31" s="89"/>
      <c r="D31" s="89"/>
      <c r="E31" s="89">
        <v>7</v>
      </c>
      <c r="F31" s="94">
        <v>7</v>
      </c>
      <c r="G31" s="94">
        <v>7</v>
      </c>
      <c r="H31" s="94">
        <v>7</v>
      </c>
      <c r="I31" s="94">
        <v>0</v>
      </c>
      <c r="J31" s="94">
        <v>0</v>
      </c>
      <c r="K31" s="89"/>
    </row>
    <row r="32" spans="1:11" ht="16.5" customHeight="1" thickBot="1">
      <c r="A32" s="92"/>
      <c r="B32" s="89" t="s">
        <v>124</v>
      </c>
      <c r="C32" s="89"/>
      <c r="D32" s="89"/>
      <c r="E32" s="89">
        <v>7</v>
      </c>
      <c r="F32" s="94">
        <v>7</v>
      </c>
      <c r="G32" s="94">
        <f>SUM(H32+I32+J32)</f>
        <v>7.4</v>
      </c>
      <c r="H32" s="94">
        <v>7</v>
      </c>
      <c r="I32" s="94">
        <v>0.4</v>
      </c>
      <c r="J32" s="94">
        <v>0</v>
      </c>
      <c r="K32" s="89"/>
    </row>
    <row r="33" spans="1:11" ht="16.5" customHeight="1" thickBot="1">
      <c r="A33" s="92"/>
      <c r="B33" s="89" t="s">
        <v>125</v>
      </c>
      <c r="C33" s="89"/>
      <c r="D33" s="89"/>
      <c r="E33" s="89">
        <v>7</v>
      </c>
      <c r="F33" s="94">
        <v>7</v>
      </c>
      <c r="G33" s="94">
        <v>3.5</v>
      </c>
      <c r="H33" s="94">
        <v>3.5</v>
      </c>
      <c r="I33" s="94">
        <v>0</v>
      </c>
      <c r="J33" s="94">
        <v>0</v>
      </c>
      <c r="K33" s="89"/>
    </row>
    <row r="34" spans="1:11" ht="16.5" customHeight="1" thickBot="1">
      <c r="A34" s="92"/>
      <c r="B34" s="89" t="s">
        <v>126</v>
      </c>
      <c r="C34" s="89"/>
      <c r="D34" s="89"/>
      <c r="E34" s="89">
        <v>10</v>
      </c>
      <c r="F34" s="94">
        <v>10</v>
      </c>
      <c r="G34" s="94">
        <v>0</v>
      </c>
      <c r="H34" s="94">
        <v>0</v>
      </c>
      <c r="I34" s="94">
        <v>0</v>
      </c>
      <c r="J34" s="94">
        <v>0</v>
      </c>
      <c r="K34" s="89"/>
    </row>
    <row r="35" spans="1:11" ht="16.5" customHeight="1" thickBot="1">
      <c r="A35" s="92"/>
      <c r="B35" s="89" t="s">
        <v>127</v>
      </c>
      <c r="C35" s="89"/>
      <c r="D35" s="89"/>
      <c r="E35" s="89">
        <v>10</v>
      </c>
      <c r="F35" s="94">
        <v>10</v>
      </c>
      <c r="G35" s="94">
        <v>0</v>
      </c>
      <c r="H35" s="94">
        <v>0</v>
      </c>
      <c r="I35" s="94">
        <v>0</v>
      </c>
      <c r="J35" s="94">
        <v>0</v>
      </c>
      <c r="K35" s="89"/>
    </row>
    <row r="36" spans="1:11" ht="16.5" customHeight="1" thickBot="1">
      <c r="A36" s="92"/>
      <c r="B36" s="89" t="s">
        <v>128</v>
      </c>
      <c r="C36" s="89"/>
      <c r="D36" s="89"/>
      <c r="E36" s="89">
        <v>7</v>
      </c>
      <c r="F36" s="94">
        <v>7</v>
      </c>
      <c r="G36" s="94">
        <f>SUM(H36+I36+J36)</f>
        <v>98.7</v>
      </c>
      <c r="H36" s="94">
        <v>3.5</v>
      </c>
      <c r="I36" s="94">
        <v>90</v>
      </c>
      <c r="J36" s="94">
        <v>5.2</v>
      </c>
      <c r="K36" s="89"/>
    </row>
    <row r="37" spans="1:11" ht="16.5" customHeight="1" thickBot="1">
      <c r="A37" s="92"/>
      <c r="B37" s="89" t="s">
        <v>110</v>
      </c>
      <c r="C37" s="89"/>
      <c r="D37" s="89"/>
      <c r="E37" s="89">
        <v>7</v>
      </c>
      <c r="F37" s="94">
        <v>7</v>
      </c>
      <c r="G37" s="94">
        <f>SUM(H37+I37+J37)</f>
        <v>69.5</v>
      </c>
      <c r="H37" s="94">
        <v>3.5</v>
      </c>
      <c r="I37" s="94">
        <v>16</v>
      </c>
      <c r="J37" s="94">
        <v>50</v>
      </c>
      <c r="K37" s="89"/>
    </row>
    <row r="38" spans="1:11" ht="16.5" customHeight="1" thickBot="1">
      <c r="A38" s="92"/>
      <c r="B38" s="89" t="s">
        <v>111</v>
      </c>
      <c r="C38" s="89"/>
      <c r="D38" s="89"/>
      <c r="E38" s="89">
        <v>10</v>
      </c>
      <c r="F38" s="94">
        <v>10</v>
      </c>
      <c r="G38" s="94">
        <v>0</v>
      </c>
      <c r="H38" s="94">
        <v>0</v>
      </c>
      <c r="I38" s="94">
        <v>0</v>
      </c>
      <c r="J38" s="94">
        <v>0</v>
      </c>
      <c r="K38" s="89"/>
    </row>
    <row r="39" spans="1:11" ht="16.5" customHeight="1" thickBot="1">
      <c r="A39" s="92"/>
      <c r="B39" s="89" t="s">
        <v>129</v>
      </c>
      <c r="C39" s="89"/>
      <c r="D39" s="89"/>
      <c r="E39" s="89">
        <v>7</v>
      </c>
      <c r="F39" s="94">
        <v>7</v>
      </c>
      <c r="G39" s="94">
        <v>0</v>
      </c>
      <c r="H39" s="94">
        <v>0</v>
      </c>
      <c r="I39" s="94">
        <v>0</v>
      </c>
      <c r="J39" s="94">
        <v>0</v>
      </c>
      <c r="K39" s="89"/>
    </row>
    <row r="40" spans="1:11" ht="16.5" customHeight="1" thickBot="1">
      <c r="A40" s="92"/>
      <c r="B40" s="89" t="s">
        <v>130</v>
      </c>
      <c r="C40" s="89"/>
      <c r="D40" s="89"/>
      <c r="E40" s="89">
        <v>10</v>
      </c>
      <c r="F40" s="94">
        <v>10</v>
      </c>
      <c r="G40" s="94">
        <v>0</v>
      </c>
      <c r="H40" s="94">
        <v>0</v>
      </c>
      <c r="I40" s="94">
        <v>0</v>
      </c>
      <c r="J40" s="94">
        <v>0</v>
      </c>
      <c r="K40" s="89"/>
    </row>
    <row r="41" spans="1:11" ht="16.5" customHeight="1" thickBot="1">
      <c r="A41" s="92"/>
      <c r="B41" s="89" t="s">
        <v>131</v>
      </c>
      <c r="C41" s="89"/>
      <c r="D41" s="89"/>
      <c r="E41" s="89">
        <v>15</v>
      </c>
      <c r="F41" s="94">
        <v>15</v>
      </c>
      <c r="G41" s="94">
        <v>0</v>
      </c>
      <c r="H41" s="94">
        <v>0</v>
      </c>
      <c r="I41" s="94">
        <v>0</v>
      </c>
      <c r="J41" s="94">
        <v>0</v>
      </c>
      <c r="K41" s="89"/>
    </row>
    <row r="42" spans="1:11" ht="16.5" customHeight="1" thickBot="1">
      <c r="A42" s="92"/>
      <c r="B42" s="89" t="s">
        <v>132</v>
      </c>
      <c r="C42" s="89"/>
      <c r="D42" s="89"/>
      <c r="E42" s="89">
        <v>10</v>
      </c>
      <c r="F42" s="94">
        <v>10</v>
      </c>
      <c r="G42" s="94">
        <v>5</v>
      </c>
      <c r="H42" s="94">
        <v>5</v>
      </c>
      <c r="I42" s="94">
        <v>0</v>
      </c>
      <c r="J42" s="94">
        <v>0</v>
      </c>
      <c r="K42" s="89"/>
    </row>
    <row r="43" spans="1:11" ht="16.5" customHeight="1" thickBot="1">
      <c r="A43" s="92"/>
      <c r="B43" s="89" t="s">
        <v>133</v>
      </c>
      <c r="C43" s="89"/>
      <c r="D43" s="89"/>
      <c r="E43" s="89">
        <v>7</v>
      </c>
      <c r="F43" s="94">
        <v>7</v>
      </c>
      <c r="G43" s="94">
        <v>0</v>
      </c>
      <c r="H43" s="94">
        <v>0</v>
      </c>
      <c r="I43" s="94">
        <v>0</v>
      </c>
      <c r="J43" s="94">
        <v>0</v>
      </c>
      <c r="K43" s="89"/>
    </row>
    <row r="44" spans="1:11" ht="16.5" customHeight="1" thickBot="1">
      <c r="A44" s="92"/>
      <c r="B44" s="89" t="s">
        <v>134</v>
      </c>
      <c r="C44" s="89"/>
      <c r="D44" s="89"/>
      <c r="E44" s="89">
        <v>7</v>
      </c>
      <c r="F44" s="94">
        <v>7</v>
      </c>
      <c r="G44" s="94">
        <v>0</v>
      </c>
      <c r="H44" s="94">
        <v>0</v>
      </c>
      <c r="I44" s="94">
        <v>0</v>
      </c>
      <c r="J44" s="94">
        <v>0</v>
      </c>
      <c r="K44" s="89"/>
    </row>
    <row r="45" spans="1:11" ht="16.5" customHeight="1" thickBot="1">
      <c r="A45" s="92"/>
      <c r="B45" s="89" t="s">
        <v>135</v>
      </c>
      <c r="C45" s="89"/>
      <c r="D45" s="89"/>
      <c r="E45" s="89">
        <v>10</v>
      </c>
      <c r="F45" s="94">
        <v>10</v>
      </c>
      <c r="G45" s="94">
        <v>20.100000000000001</v>
      </c>
      <c r="H45" s="94">
        <v>4.9000000000000004</v>
      </c>
      <c r="I45" s="94">
        <v>15.2</v>
      </c>
      <c r="J45" s="94">
        <v>0</v>
      </c>
      <c r="K45" s="89"/>
    </row>
    <row r="46" spans="1:11" ht="16.5" customHeight="1" thickBot="1">
      <c r="A46" s="92"/>
      <c r="B46" s="89" t="s">
        <v>136</v>
      </c>
      <c r="C46" s="89"/>
      <c r="D46" s="89"/>
      <c r="E46" s="89">
        <v>20</v>
      </c>
      <c r="F46" s="94">
        <v>20</v>
      </c>
      <c r="G46" s="94">
        <v>0</v>
      </c>
      <c r="H46" s="94">
        <v>0</v>
      </c>
      <c r="I46" s="94">
        <v>0</v>
      </c>
      <c r="J46" s="94">
        <v>0</v>
      </c>
      <c r="K46" s="89"/>
    </row>
    <row r="47" spans="1:11" ht="16.5" customHeight="1" thickBot="1">
      <c r="A47" s="92"/>
      <c r="B47" s="89" t="s">
        <v>112</v>
      </c>
      <c r="C47" s="89"/>
      <c r="D47" s="89"/>
      <c r="E47" s="89">
        <v>10</v>
      </c>
      <c r="F47" s="94">
        <v>10</v>
      </c>
      <c r="G47" s="94">
        <v>0</v>
      </c>
      <c r="H47" s="94">
        <v>0</v>
      </c>
      <c r="I47" s="94">
        <v>0</v>
      </c>
      <c r="J47" s="94">
        <v>0</v>
      </c>
      <c r="K47" s="89"/>
    </row>
    <row r="48" spans="1:11" ht="16.5" customHeight="1" thickBot="1">
      <c r="A48" s="92"/>
      <c r="B48" s="89" t="s">
        <v>137</v>
      </c>
      <c r="C48" s="89"/>
      <c r="D48" s="89"/>
      <c r="E48" s="89">
        <v>7</v>
      </c>
      <c r="F48" s="94">
        <v>7</v>
      </c>
      <c r="G48" s="94">
        <v>2</v>
      </c>
      <c r="H48" s="94">
        <v>2</v>
      </c>
      <c r="I48" s="94">
        <v>0</v>
      </c>
      <c r="J48" s="94">
        <v>0</v>
      </c>
      <c r="K48" s="89"/>
    </row>
    <row r="49" spans="1:14" ht="16.5" customHeight="1" thickBot="1">
      <c r="A49" s="92"/>
      <c r="B49" s="89" t="s">
        <v>138</v>
      </c>
      <c r="C49" s="89"/>
      <c r="D49" s="89"/>
      <c r="E49" s="89">
        <v>10</v>
      </c>
      <c r="F49" s="94">
        <v>10</v>
      </c>
      <c r="G49" s="94">
        <v>0</v>
      </c>
      <c r="H49" s="94">
        <v>0</v>
      </c>
      <c r="I49" s="94">
        <v>0</v>
      </c>
      <c r="J49" s="94">
        <v>0</v>
      </c>
      <c r="K49" s="89"/>
    </row>
    <row r="50" spans="1:14" ht="16.5" customHeight="1" thickBot="1">
      <c r="A50" s="92"/>
      <c r="B50" s="89" t="s">
        <v>139</v>
      </c>
      <c r="C50" s="89"/>
      <c r="D50" s="89"/>
      <c r="E50" s="89">
        <v>10</v>
      </c>
      <c r="F50" s="94">
        <v>10</v>
      </c>
      <c r="G50" s="94">
        <v>0</v>
      </c>
      <c r="H50" s="94">
        <v>0</v>
      </c>
      <c r="I50" s="94">
        <v>0</v>
      </c>
      <c r="J50" s="94">
        <v>0</v>
      </c>
      <c r="K50" s="89"/>
    </row>
    <row r="51" spans="1:14" ht="16.5" customHeight="1" thickBot="1">
      <c r="A51" s="92"/>
      <c r="B51" s="89" t="s">
        <v>140</v>
      </c>
      <c r="C51" s="89"/>
      <c r="D51" s="89"/>
      <c r="E51" s="89">
        <v>15</v>
      </c>
      <c r="F51" s="94">
        <v>15</v>
      </c>
      <c r="G51" s="94">
        <v>0</v>
      </c>
      <c r="H51" s="94">
        <v>0</v>
      </c>
      <c r="I51" s="94">
        <v>0</v>
      </c>
      <c r="J51" s="94">
        <v>0</v>
      </c>
      <c r="K51" s="89"/>
    </row>
    <row r="52" spans="1:14" ht="16.5" customHeight="1" thickBot="1">
      <c r="A52" s="92"/>
      <c r="B52" s="89" t="s">
        <v>141</v>
      </c>
      <c r="C52" s="89"/>
      <c r="D52" s="89"/>
      <c r="E52" s="89">
        <v>7</v>
      </c>
      <c r="F52" s="94">
        <v>7</v>
      </c>
      <c r="G52" s="94">
        <v>0</v>
      </c>
      <c r="H52" s="94">
        <v>0</v>
      </c>
      <c r="I52" s="94">
        <v>0</v>
      </c>
      <c r="J52" s="94">
        <v>0</v>
      </c>
      <c r="K52" s="89"/>
    </row>
    <row r="53" spans="1:14" ht="16.5" customHeight="1" thickBot="1">
      <c r="A53" s="92"/>
      <c r="B53" s="89" t="s">
        <v>142</v>
      </c>
      <c r="C53" s="89"/>
      <c r="D53" s="89"/>
      <c r="E53" s="89">
        <v>7</v>
      </c>
      <c r="F53" s="94">
        <v>7</v>
      </c>
      <c r="G53" s="94">
        <v>0</v>
      </c>
      <c r="H53" s="94">
        <v>0</v>
      </c>
      <c r="I53" s="94">
        <v>0</v>
      </c>
      <c r="J53" s="94">
        <v>0</v>
      </c>
      <c r="K53" s="89"/>
    </row>
    <row r="54" spans="1:14" ht="16.5" customHeight="1" thickBot="1">
      <c r="A54" s="92"/>
      <c r="B54" s="89" t="s">
        <v>117</v>
      </c>
      <c r="C54" s="89"/>
      <c r="D54" s="89"/>
      <c r="E54" s="89">
        <v>7</v>
      </c>
      <c r="F54" s="94">
        <v>7</v>
      </c>
      <c r="G54" s="94">
        <v>3.5</v>
      </c>
      <c r="H54" s="94">
        <v>3.5</v>
      </c>
      <c r="I54" s="94">
        <v>0</v>
      </c>
      <c r="J54" s="94">
        <v>0</v>
      </c>
      <c r="K54" s="89"/>
    </row>
    <row r="55" spans="1:14" ht="16.5" customHeight="1" thickBot="1">
      <c r="A55" s="92"/>
      <c r="B55" s="89" t="s">
        <v>113</v>
      </c>
      <c r="C55" s="89"/>
      <c r="D55" s="89"/>
      <c r="E55" s="89">
        <v>10</v>
      </c>
      <c r="F55" s="94">
        <v>10</v>
      </c>
      <c r="G55" s="94">
        <v>0</v>
      </c>
      <c r="H55" s="94">
        <v>0</v>
      </c>
      <c r="I55" s="94">
        <v>0</v>
      </c>
      <c r="J55" s="94">
        <v>0</v>
      </c>
      <c r="K55" s="89"/>
    </row>
    <row r="56" spans="1:14" ht="16.5" customHeight="1" thickBot="1">
      <c r="A56" s="92"/>
      <c r="B56" s="89" t="s">
        <v>114</v>
      </c>
      <c r="C56" s="89"/>
      <c r="D56" s="89"/>
      <c r="E56" s="89">
        <v>7</v>
      </c>
      <c r="F56" s="94">
        <v>7</v>
      </c>
      <c r="G56" s="94">
        <v>3.3</v>
      </c>
      <c r="H56" s="94">
        <v>3.3</v>
      </c>
      <c r="I56" s="94">
        <v>0</v>
      </c>
      <c r="J56" s="94">
        <v>0</v>
      </c>
      <c r="K56" s="89"/>
    </row>
    <row r="57" spans="1:14" ht="16.5" customHeight="1" thickBot="1">
      <c r="A57" s="92"/>
      <c r="B57" s="89" t="s">
        <v>143</v>
      </c>
      <c r="C57" s="89"/>
      <c r="D57" s="89"/>
      <c r="E57" s="89">
        <v>7</v>
      </c>
      <c r="F57" s="94">
        <v>7</v>
      </c>
      <c r="G57" s="94">
        <v>0</v>
      </c>
      <c r="H57" s="94">
        <v>0</v>
      </c>
      <c r="I57" s="94">
        <v>0</v>
      </c>
      <c r="J57" s="94">
        <v>0</v>
      </c>
      <c r="K57" s="89"/>
    </row>
    <row r="58" spans="1:14" ht="16.5" customHeight="1" thickBot="1">
      <c r="A58" s="92"/>
      <c r="B58" s="89" t="s">
        <v>144</v>
      </c>
      <c r="C58" s="89"/>
      <c r="D58" s="89"/>
      <c r="E58" s="89">
        <v>20</v>
      </c>
      <c r="F58" s="94">
        <v>20</v>
      </c>
      <c r="G58" s="94">
        <v>0</v>
      </c>
      <c r="H58" s="94">
        <v>0</v>
      </c>
      <c r="I58" s="94">
        <v>0</v>
      </c>
      <c r="J58" s="94">
        <v>0</v>
      </c>
      <c r="K58" s="89"/>
      <c r="M58" s="91"/>
    </row>
    <row r="59" spans="1:14" ht="16.5" customHeight="1" thickBot="1">
      <c r="A59" s="92"/>
      <c r="B59" s="89" t="s">
        <v>145</v>
      </c>
      <c r="C59" s="89"/>
      <c r="D59" s="89"/>
      <c r="E59" s="89">
        <v>15</v>
      </c>
      <c r="F59" s="94">
        <v>15</v>
      </c>
      <c r="G59" s="94">
        <v>15</v>
      </c>
      <c r="H59" s="94">
        <v>15</v>
      </c>
      <c r="I59" s="94">
        <v>0</v>
      </c>
      <c r="J59" s="94">
        <v>0</v>
      </c>
      <c r="K59" s="89">
        <v>0</v>
      </c>
      <c r="N59" s="91"/>
    </row>
    <row r="60" spans="1:14" ht="16.5" customHeight="1" thickBot="1">
      <c r="A60" s="92"/>
      <c r="B60" s="89" t="s">
        <v>146</v>
      </c>
      <c r="C60" s="89"/>
      <c r="D60" s="89"/>
      <c r="E60" s="89">
        <v>7</v>
      </c>
      <c r="F60" s="94">
        <v>7</v>
      </c>
      <c r="G60" s="94">
        <v>0</v>
      </c>
      <c r="H60" s="94">
        <v>0</v>
      </c>
      <c r="I60" s="94">
        <v>0</v>
      </c>
      <c r="J60" s="94">
        <v>0</v>
      </c>
      <c r="K60" s="89"/>
      <c r="N60" s="91"/>
    </row>
    <row r="61" spans="1:14" ht="16.5" customHeight="1" thickBot="1">
      <c r="A61" s="92"/>
      <c r="B61" s="89" t="s">
        <v>151</v>
      </c>
      <c r="C61" s="89"/>
      <c r="D61" s="89"/>
      <c r="E61" s="89">
        <v>7</v>
      </c>
      <c r="F61" s="94">
        <v>7</v>
      </c>
      <c r="G61" s="94">
        <v>0</v>
      </c>
      <c r="H61" s="94">
        <v>0</v>
      </c>
      <c r="I61" s="94">
        <v>0</v>
      </c>
      <c r="J61" s="94">
        <v>0</v>
      </c>
      <c r="K61" s="89"/>
      <c r="M61" s="91"/>
      <c r="N61" s="91"/>
    </row>
    <row r="62" spans="1:14" ht="16.5" customHeight="1" thickBot="1">
      <c r="A62" s="92"/>
      <c r="B62" s="89" t="s">
        <v>152</v>
      </c>
      <c r="C62" s="89"/>
      <c r="D62" s="89"/>
      <c r="E62" s="89"/>
      <c r="F62" s="94">
        <f>F27</f>
        <v>329</v>
      </c>
      <c r="G62" s="94">
        <f>G27</f>
        <v>235</v>
      </c>
      <c r="H62" s="94">
        <f>H27</f>
        <v>58.199999999999996</v>
      </c>
      <c r="I62" s="94">
        <f t="shared" ref="I62:J62" si="3">SUM(I28:I61)</f>
        <v>121.60000000000001</v>
      </c>
      <c r="J62" s="94">
        <f t="shared" si="3"/>
        <v>55.2</v>
      </c>
      <c r="K62" s="89"/>
    </row>
    <row r="63" spans="1:14" ht="15" customHeight="1">
      <c r="A63" s="177" t="s">
        <v>198</v>
      </c>
      <c r="B63" s="178"/>
      <c r="C63" s="181"/>
      <c r="D63" s="175"/>
      <c r="E63" s="175"/>
      <c r="F63" s="166">
        <f>F16+F26+F62</f>
        <v>4449</v>
      </c>
      <c r="G63" s="166">
        <f>H63+I63+J63</f>
        <v>274.8</v>
      </c>
      <c r="H63" s="166">
        <f>H16+H26+H62</f>
        <v>98</v>
      </c>
      <c r="I63" s="166">
        <f>I16+I26+I62</f>
        <v>121.60000000000001</v>
      </c>
      <c r="J63" s="166">
        <f>J16+J26+J62</f>
        <v>55.2</v>
      </c>
      <c r="K63" s="175"/>
    </row>
    <row r="64" spans="1:14" ht="16.5" hidden="1" thickBot="1">
      <c r="A64" s="179"/>
      <c r="B64" s="180"/>
      <c r="C64" s="182"/>
      <c r="D64" s="176"/>
      <c r="E64" s="176"/>
      <c r="F64" s="167"/>
      <c r="G64" s="167"/>
      <c r="H64" s="167"/>
      <c r="I64" s="167"/>
      <c r="J64" s="167"/>
      <c r="K64" s="176"/>
    </row>
  </sheetData>
  <mergeCells count="30">
    <mergeCell ref="E5:E6"/>
    <mergeCell ref="E8:E9"/>
    <mergeCell ref="E63:E64"/>
    <mergeCell ref="A63:B63"/>
    <mergeCell ref="A64:B64"/>
    <mergeCell ref="C63:C64"/>
    <mergeCell ref="D63:D64"/>
    <mergeCell ref="F63:F64"/>
    <mergeCell ref="H8:H9"/>
    <mergeCell ref="H63:H64"/>
    <mergeCell ref="J63:J64"/>
    <mergeCell ref="K63:K64"/>
    <mergeCell ref="G63:G64"/>
    <mergeCell ref="I63:I64"/>
    <mergeCell ref="A3:J3"/>
    <mergeCell ref="A2:J2"/>
    <mergeCell ref="G5:K5"/>
    <mergeCell ref="I8:I9"/>
    <mergeCell ref="A5:A6"/>
    <mergeCell ref="B5:B6"/>
    <mergeCell ref="C5:C6"/>
    <mergeCell ref="D5:D6"/>
    <mergeCell ref="F5:F6"/>
    <mergeCell ref="J8:J9"/>
    <mergeCell ref="K8:K9"/>
    <mergeCell ref="A8:A9"/>
    <mergeCell ref="C8:C9"/>
    <mergeCell ref="D8:D9"/>
    <mergeCell ref="F8:F9"/>
    <mergeCell ref="G8:G9"/>
  </mergeCells>
  <pageMargins left="0.70866141732283472" right="0.70866141732283472" top="0.74803149606299213" bottom="0.74803149606299213" header="0.31496062992125984" footer="0.31496062992125984"/>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CA400DC67CC8334CAF91C57D846B0EB5" ma:contentTypeVersion="0" ma:contentTypeDescription="Создание документа." ma:contentTypeScope="" ma:versionID="d29cb3927576d8407532ab621a0093cb">
  <xsd:schema xmlns:xsd="http://www.w3.org/2001/XMLSchema" xmlns:xs="http://www.w3.org/2001/XMLSchema" xmlns:p="http://schemas.microsoft.com/office/2006/metadata/properties" targetNamespace="http://schemas.microsoft.com/office/2006/metadata/properties" ma:root="true" ma:fieldsID="89d58f4857a619b7c345529988bca39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066E7B-5C6A-47DE-8B54-54FE4234EE07}"/>
</file>

<file path=customXml/itemProps2.xml><?xml version="1.0" encoding="utf-8"?>
<ds:datastoreItem xmlns:ds="http://schemas.openxmlformats.org/officeDocument/2006/customXml" ds:itemID="{CA1174E5-7A23-41FD-BC8F-9B717D4EB2E3}"/>
</file>

<file path=customXml/itemProps3.xml><?xml version="1.0" encoding="utf-8"?>
<ds:datastoreItem xmlns:ds="http://schemas.openxmlformats.org/officeDocument/2006/customXml" ds:itemID="{DED7BCE7-EA0E-4245-AA1F-036B559710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4 квартал</vt:lpstr>
      <vt:lpstr>приложение 2</vt:lpstr>
      <vt:lpstr>трасферты</vt:lpstr>
      <vt:lpstr>'4 квартал'!Область_печати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Информация о ходе реализации долгосрочной целевой программы "Повышение качества жизни граждан пожилого возраста за I полугодие 2014 года</dc:title>
  <dc:creator>Пользователь</dc:creator>
  <cp:lastModifiedBy>ptv</cp:lastModifiedBy>
  <cp:lastPrinted>2014-07-21T09:04:54Z</cp:lastPrinted>
  <dcterms:created xsi:type="dcterms:W3CDTF">2012-02-28T04:59:23Z</dcterms:created>
  <dcterms:modified xsi:type="dcterms:W3CDTF">2014-07-28T05:39:42Z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0x010100CA400DC67CC8334CAF91C57D846B0EB5</vt:lpwstr>
  </property>
</Properties>
</file>